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" sheetId="1" r:id="rId4"/>
    <sheet state="visible" name="Лист311" sheetId="2" r:id="rId5"/>
    <sheet state="visible" name="прао а" sheetId="3" r:id="rId6"/>
    <sheet state="hidden" name="Лист300" sheetId="4" r:id="rId7"/>
  </sheets>
  <definedNames/>
  <calcPr/>
</workbook>
</file>

<file path=xl/sharedStrings.xml><?xml version="1.0" encoding="utf-8"?>
<sst xmlns="http://schemas.openxmlformats.org/spreadsheetml/2006/main" count="869" uniqueCount="487">
  <si>
    <t>Имя</t>
  </si>
  <si>
    <t>Фамилия</t>
  </si>
  <si>
    <t>Вавилен</t>
  </si>
  <si>
    <t>Татарский</t>
  </si>
  <si>
    <t>Петр</t>
  </si>
  <si>
    <t>Пустота</t>
  </si>
  <si>
    <t>Это защищённый лист, в нём можно редактировать только столбцы A и В, начиная с 20-й строки. В первые 18 позиций вынесены самые интересные персонажи, которые написали наши студенты.</t>
  </si>
  <si>
    <t>Мальчиш-Кибальчиш</t>
  </si>
  <si>
    <t xml:space="preserve">Николай </t>
  </si>
  <si>
    <t>Ставрогин</t>
  </si>
  <si>
    <t>Татьяна</t>
  </si>
  <si>
    <t>Ларина</t>
  </si>
  <si>
    <t>Владимир</t>
  </si>
  <si>
    <t>Дубровский</t>
  </si>
  <si>
    <t>Анна</t>
  </si>
  <si>
    <t>Каренина</t>
  </si>
  <si>
    <t>Пьер</t>
  </si>
  <si>
    <t>Безухов</t>
  </si>
  <si>
    <t>Эркюль</t>
  </si>
  <si>
    <t>Пуаро</t>
  </si>
  <si>
    <t>Раз в неделю мы чистим таблицу. Если вы зашли и обнаружили беспорядок (созданы лишние листы, написаны оскорбительные имена персонажей), можете нам помочь и самостоятельно навести красоту. Будем благодарны :)</t>
  </si>
  <si>
    <t>Шерлок</t>
  </si>
  <si>
    <t>Холмс</t>
  </si>
  <si>
    <t>Скарамучча</t>
  </si>
  <si>
    <t>Пётр</t>
  </si>
  <si>
    <t>Сковорода</t>
  </si>
  <si>
    <t>Ханна</t>
  </si>
  <si>
    <t>Арендт</t>
  </si>
  <si>
    <t>Виктор</t>
  </si>
  <si>
    <t>Франкл</t>
  </si>
  <si>
    <t>Мишель</t>
  </si>
  <si>
    <t>Фуко</t>
  </si>
  <si>
    <t xml:space="preserve">Жак </t>
  </si>
  <si>
    <t>Деррида</t>
  </si>
  <si>
    <t>Иешуа</t>
  </si>
  <si>
    <t>Га-Ноцри</t>
  </si>
  <si>
    <t>Полиграф</t>
  </si>
  <si>
    <t>Шариков</t>
  </si>
  <si>
    <t>Гермиона</t>
  </si>
  <si>
    <t>Грейнджер</t>
  </si>
  <si>
    <t>Мустай</t>
  </si>
  <si>
    <t>Карим</t>
  </si>
  <si>
    <t>Тайлер</t>
  </si>
  <si>
    <t>Дёрден</t>
  </si>
  <si>
    <t>лева</t>
  </si>
  <si>
    <t>мышкин</t>
  </si>
  <si>
    <t>Владлен</t>
  </si>
  <si>
    <t>Тартарский</t>
  </si>
  <si>
    <t>Макс</t>
  </si>
  <si>
    <t>Фрай</t>
  </si>
  <si>
    <t>Дмитрий</t>
  </si>
  <si>
    <t>Нехлюдов</t>
  </si>
  <si>
    <t>Элизабет</t>
  </si>
  <si>
    <t>Беннет</t>
  </si>
  <si>
    <t>Максим</t>
  </si>
  <si>
    <t>Троцкий</t>
  </si>
  <si>
    <t>Муми</t>
  </si>
  <si>
    <t>Тролль</t>
  </si>
  <si>
    <t>Том</t>
  </si>
  <si>
    <t>Сойер</t>
  </si>
  <si>
    <t>Саюри</t>
  </si>
  <si>
    <t>Нитта</t>
  </si>
  <si>
    <t>Питер</t>
  </si>
  <si>
    <t>Пен</t>
  </si>
  <si>
    <t>Оксана</t>
  </si>
  <si>
    <t>Астанкова</t>
  </si>
  <si>
    <t>эЛВИН</t>
  </si>
  <si>
    <t>Дима</t>
  </si>
  <si>
    <t>Гарин</t>
  </si>
  <si>
    <t>Пустотник</t>
  </si>
  <si>
    <t>Даймон</t>
  </si>
  <si>
    <t>Филипп</t>
  </si>
  <si>
    <t>Киркоров</t>
  </si>
  <si>
    <t>Антуан</t>
  </si>
  <si>
    <t>де Раконтен</t>
  </si>
  <si>
    <t>Яков</t>
  </si>
  <si>
    <t>Вандерхузе</t>
  </si>
  <si>
    <t>Рыбка</t>
  </si>
  <si>
    <t>Золотая</t>
  </si>
  <si>
    <t>Ральф</t>
  </si>
  <si>
    <t>Василиса</t>
  </si>
  <si>
    <t>Прекрасная</t>
  </si>
  <si>
    <t>Гендальф</t>
  </si>
  <si>
    <t>Серый</t>
  </si>
  <si>
    <t>гарри</t>
  </si>
  <si>
    <t>поттер</t>
  </si>
  <si>
    <t>Ягами</t>
  </si>
  <si>
    <t>Лайт</t>
  </si>
  <si>
    <t>Павел</t>
  </si>
  <si>
    <t>Волынский</t>
  </si>
  <si>
    <t>Родион</t>
  </si>
  <si>
    <t>Раскольников</t>
  </si>
  <si>
    <t xml:space="preserve">Алексей </t>
  </si>
  <si>
    <t>Седых</t>
  </si>
  <si>
    <t>Винни Пух</t>
  </si>
  <si>
    <t>Капитан Блад</t>
  </si>
  <si>
    <t>Doyl</t>
  </si>
  <si>
    <t>Konan</t>
  </si>
  <si>
    <t>Алиса</t>
  </si>
  <si>
    <t>Селезнёва</t>
  </si>
  <si>
    <t>Гарри</t>
  </si>
  <si>
    <t>Поттер</t>
  </si>
  <si>
    <t>снуп дог</t>
  </si>
  <si>
    <t>fnnnnf</t>
  </si>
  <si>
    <t>Соломон</t>
  </si>
  <si>
    <t>Кейн</t>
  </si>
  <si>
    <t>федор</t>
  </si>
  <si>
    <t>пелевин</t>
  </si>
  <si>
    <t>Гена</t>
  </si>
  <si>
    <t>Крокодил</t>
  </si>
  <si>
    <t>Amy</t>
  </si>
  <si>
    <t>Wednesday</t>
  </si>
  <si>
    <t>Нэвилл</t>
  </si>
  <si>
    <t>Долгопупс</t>
  </si>
  <si>
    <t>Дик</t>
  </si>
  <si>
    <t>Чейни</t>
  </si>
  <si>
    <t>Карлсон</t>
  </si>
  <si>
    <t>Афтандил</t>
  </si>
  <si>
    <t>Калашников</t>
  </si>
  <si>
    <t>Бурый</t>
  </si>
  <si>
    <t>Люсьен</t>
  </si>
  <si>
    <t>Левен</t>
  </si>
  <si>
    <t>Erast</t>
  </si>
  <si>
    <t>Fandorin</t>
  </si>
  <si>
    <t>серый</t>
  </si>
  <si>
    <t>волк</t>
  </si>
  <si>
    <t xml:space="preserve">Гарри </t>
  </si>
  <si>
    <t>Патриция</t>
  </si>
  <si>
    <t>Хольман</t>
  </si>
  <si>
    <t>Федор</t>
  </si>
  <si>
    <t>Достоевский</t>
  </si>
  <si>
    <t>Эраст</t>
  </si>
  <si>
    <t>Фандорин</t>
  </si>
  <si>
    <t>Филлип</t>
  </si>
  <si>
    <t>Кэри</t>
  </si>
  <si>
    <t>Чичиков</t>
  </si>
  <si>
    <t xml:space="preserve">Уолтер </t>
  </si>
  <si>
    <t>Уайт</t>
  </si>
  <si>
    <t xml:space="preserve">Михаил </t>
  </si>
  <si>
    <t>Булгаков</t>
  </si>
  <si>
    <t>Мистер</t>
  </si>
  <si>
    <t>Дарси</t>
  </si>
  <si>
    <t>Иван</t>
  </si>
  <si>
    <t>Дурак</t>
  </si>
  <si>
    <t>Харка</t>
  </si>
  <si>
    <t>Сын Вождя</t>
  </si>
  <si>
    <t>Вольха</t>
  </si>
  <si>
    <t>Редная</t>
  </si>
  <si>
    <t>Евграф</t>
  </si>
  <si>
    <t>Опраксин</t>
  </si>
  <si>
    <t>Эрих Мария</t>
  </si>
  <si>
    <t>Ремарк</t>
  </si>
  <si>
    <t xml:space="preserve">Оливер </t>
  </si>
  <si>
    <t>Твист</t>
  </si>
  <si>
    <t>Геральт</t>
  </si>
  <si>
    <t>из Пивии</t>
  </si>
  <si>
    <t>Уильям</t>
  </si>
  <si>
    <t>Шекспир</t>
  </si>
  <si>
    <t xml:space="preserve">Волтер </t>
  </si>
  <si>
    <t>Заки</t>
  </si>
  <si>
    <t>Валиди</t>
  </si>
  <si>
    <t>Перегринус</t>
  </si>
  <si>
    <t>Тис</t>
  </si>
  <si>
    <t>Ленин</t>
  </si>
  <si>
    <t>Вито</t>
  </si>
  <si>
    <t>Корлеоне</t>
  </si>
  <si>
    <t xml:space="preserve">Робин </t>
  </si>
  <si>
    <t>Гуд</t>
  </si>
  <si>
    <t>Дэниел</t>
  </si>
  <si>
    <t>Карнеги</t>
  </si>
  <si>
    <t>Дядя</t>
  </si>
  <si>
    <t>Фёдор</t>
  </si>
  <si>
    <t>Наруто</t>
  </si>
  <si>
    <t>Узумаки</t>
  </si>
  <si>
    <t xml:space="preserve">Булгаков </t>
  </si>
  <si>
    <t>Михаил</t>
  </si>
  <si>
    <t>Горшков</t>
  </si>
  <si>
    <t>ЧТО-ТО</t>
  </si>
  <si>
    <t>не работает</t>
  </si>
  <si>
    <t>Из Ривии</t>
  </si>
  <si>
    <t>Сотри</t>
  </si>
  <si>
    <t>меня</t>
  </si>
  <si>
    <t>если</t>
  </si>
  <si>
    <t>сможешь</t>
  </si>
  <si>
    <t>😁</t>
  </si>
  <si>
    <t>Марченко</t>
  </si>
  <si>
    <t>Добрикасар</t>
  </si>
  <si>
    <t>Стирай</t>
  </si>
  <si>
    <t>полностью</t>
  </si>
  <si>
    <t>Пёссс</t>
  </si>
  <si>
    <t>Робинзон</t>
  </si>
  <si>
    <t>Крузо</t>
  </si>
  <si>
    <t>Рик</t>
  </si>
  <si>
    <t>Санчес</t>
  </si>
  <si>
    <t>Сергей</t>
  </si>
  <si>
    <t>Довлатов</t>
  </si>
  <si>
    <t>Ричард</t>
  </si>
  <si>
    <t>аааа</t>
  </si>
  <si>
    <t xml:space="preserve">Сафер </t>
  </si>
  <si>
    <t>Клианер</t>
  </si>
  <si>
    <t>Рэй</t>
  </si>
  <si>
    <t>Брэдбери</t>
  </si>
  <si>
    <t>Джордан</t>
  </si>
  <si>
    <t>Бэлфорд</t>
  </si>
  <si>
    <t>😍</t>
  </si>
  <si>
    <t>Курс просто топ 🥰</t>
  </si>
  <si>
    <t>Гумберт</t>
  </si>
  <si>
    <t>Евгений</t>
  </si>
  <si>
    <t>Онегин</t>
  </si>
  <si>
    <t>Игорь</t>
  </si>
  <si>
    <t>Гром</t>
  </si>
  <si>
    <t>Жамбыл</t>
  </si>
  <si>
    <t>Яшин</t>
  </si>
  <si>
    <t xml:space="preserve">Раушан </t>
  </si>
  <si>
    <t>Галиев</t>
  </si>
  <si>
    <t xml:space="preserve">Кристиан </t>
  </si>
  <si>
    <t>Бейл</t>
  </si>
  <si>
    <t>Ниро</t>
  </si>
  <si>
    <t>Вульф</t>
  </si>
  <si>
    <t>Миледи</t>
  </si>
  <si>
    <t>Винтер</t>
  </si>
  <si>
    <t>Гирин</t>
  </si>
  <si>
    <t>Дэрроу</t>
  </si>
  <si>
    <t>Андромедус</t>
  </si>
  <si>
    <t>Чебурашка2</t>
  </si>
  <si>
    <t>тест</t>
  </si>
  <si>
    <t>Андрей</t>
  </si>
  <si>
    <t>Платонов</t>
  </si>
  <si>
    <t>Граф</t>
  </si>
  <si>
    <t>Орловский</t>
  </si>
  <si>
    <t>Джейн</t>
  </si>
  <si>
    <t>Эйр</t>
  </si>
  <si>
    <t>Корбен</t>
  </si>
  <si>
    <t>Даллас</t>
  </si>
  <si>
    <t>Роберт</t>
  </si>
  <si>
    <t>Локамп</t>
  </si>
  <si>
    <t>Мел</t>
  </si>
  <si>
    <t>Бейкерсфелд</t>
  </si>
  <si>
    <t>Доктор</t>
  </si>
  <si>
    <t>Уотсон</t>
  </si>
  <si>
    <t xml:space="preserve">алексей </t>
  </si>
  <si>
    <t>Смолин</t>
  </si>
  <si>
    <t xml:space="preserve">Прохор </t>
  </si>
  <si>
    <t>Громов</t>
  </si>
  <si>
    <t>Чарли</t>
  </si>
  <si>
    <t>Гордон</t>
  </si>
  <si>
    <t>Фродо</t>
  </si>
  <si>
    <t>Бэггинс</t>
  </si>
  <si>
    <t>Мартин</t>
  </si>
  <si>
    <t>Иден</t>
  </si>
  <si>
    <t>Гекельберри</t>
  </si>
  <si>
    <t>Фин</t>
  </si>
  <si>
    <t>Гилберт</t>
  </si>
  <si>
    <t>Грейп</t>
  </si>
  <si>
    <t>Форрест</t>
  </si>
  <si>
    <t>Гамп</t>
  </si>
  <si>
    <t xml:space="preserve">Мартиша </t>
  </si>
  <si>
    <t>Адамс</t>
  </si>
  <si>
    <t>Петров</t>
  </si>
  <si>
    <t>Аннушка</t>
  </si>
  <si>
    <t>Цимме</t>
  </si>
  <si>
    <t>Кот</t>
  </si>
  <si>
    <t>Епифан</t>
  </si>
  <si>
    <t xml:space="preserve">Родион </t>
  </si>
  <si>
    <t>Айболит</t>
  </si>
  <si>
    <t>Николас</t>
  </si>
  <si>
    <t>Уайлд</t>
  </si>
  <si>
    <t>Бегемот</t>
  </si>
  <si>
    <t>Кузьма</t>
  </si>
  <si>
    <t>Прутков</t>
  </si>
  <si>
    <t>Федька</t>
  </si>
  <si>
    <t>Ганутдинов</t>
  </si>
  <si>
    <t>Григорий</t>
  </si>
  <si>
    <t>Печорин</t>
  </si>
  <si>
    <t>Ленский</t>
  </si>
  <si>
    <t xml:space="preserve">Инэс </t>
  </si>
  <si>
    <t>Шово</t>
  </si>
  <si>
    <t>Джон</t>
  </si>
  <si>
    <t>Джонс</t>
  </si>
  <si>
    <t>Эми</t>
  </si>
  <si>
    <t>Марч</t>
  </si>
  <si>
    <t>Камилла</t>
  </si>
  <si>
    <t>Маколей</t>
  </si>
  <si>
    <t>Северус</t>
  </si>
  <si>
    <t>Снейп</t>
  </si>
  <si>
    <t>Мурад</t>
  </si>
  <si>
    <t>шерсть</t>
  </si>
  <si>
    <t>Билли</t>
  </si>
  <si>
    <t>Миллиган</t>
  </si>
  <si>
    <t>Джей</t>
  </si>
  <si>
    <t>Гэтсби</t>
  </si>
  <si>
    <t>Альбус</t>
  </si>
  <si>
    <t>Дамблдор</t>
  </si>
  <si>
    <t>Чаплин</t>
  </si>
  <si>
    <t>Дональд</t>
  </si>
  <si>
    <t>Дак</t>
  </si>
  <si>
    <t>Роман</t>
  </si>
  <si>
    <t>Старик</t>
  </si>
  <si>
    <t>Балконский</t>
  </si>
  <si>
    <t>Цой</t>
  </si>
  <si>
    <t>Уго</t>
  </si>
  <si>
    <t>Чавес</t>
  </si>
  <si>
    <t>Энтони</t>
  </si>
  <si>
    <t>Бриджертон</t>
  </si>
  <si>
    <t>Бритни</t>
  </si>
  <si>
    <t>Грегор</t>
  </si>
  <si>
    <t>Замза</t>
  </si>
  <si>
    <t>Лэнгдон</t>
  </si>
  <si>
    <t>Дориан</t>
  </si>
  <si>
    <t>Грей</t>
  </si>
  <si>
    <t>Сейлор</t>
  </si>
  <si>
    <t>Мун</t>
  </si>
  <si>
    <t xml:space="preserve">Соня </t>
  </si>
  <si>
    <t>Мармеладова</t>
  </si>
  <si>
    <t>Пенсон</t>
  </si>
  <si>
    <t>Джек</t>
  </si>
  <si>
    <t>Рассел</t>
  </si>
  <si>
    <t xml:space="preserve">Остин </t>
  </si>
  <si>
    <t>Пауэрс</t>
  </si>
  <si>
    <t>Димитри</t>
  </si>
  <si>
    <t>Пайе</t>
  </si>
  <si>
    <t xml:space="preserve">Паола </t>
  </si>
  <si>
    <t>Коэлье</t>
  </si>
  <si>
    <t>Тарас</t>
  </si>
  <si>
    <t>Бульба</t>
  </si>
  <si>
    <t>Сонька</t>
  </si>
  <si>
    <t>Золотая ручка</t>
  </si>
  <si>
    <t xml:space="preserve">Рэдрик </t>
  </si>
  <si>
    <t>Шухарт</t>
  </si>
  <si>
    <t>Арья</t>
  </si>
  <si>
    <t>Старк</t>
  </si>
  <si>
    <t>Цкуру</t>
  </si>
  <si>
    <t>Тадзаки</t>
  </si>
  <si>
    <t>Оливер</t>
  </si>
  <si>
    <t>Мук</t>
  </si>
  <si>
    <t>Маленький</t>
  </si>
  <si>
    <t>Эдмон</t>
  </si>
  <si>
    <t>Дантес</t>
  </si>
  <si>
    <t>Ганс</t>
  </si>
  <si>
    <t>Касторп</t>
  </si>
  <si>
    <t xml:space="preserve">Наташа </t>
  </si>
  <si>
    <t>Ростова</t>
  </si>
  <si>
    <t>Мигель</t>
  </si>
  <si>
    <t>Картье</t>
  </si>
  <si>
    <t>Снежная</t>
  </si>
  <si>
    <t>Королева</t>
  </si>
  <si>
    <t>Жабина</t>
  </si>
  <si>
    <t>IMPORTRANGE</t>
  </si>
  <si>
    <t>Рафаэль</t>
  </si>
  <si>
    <t>Ксения</t>
  </si>
  <si>
    <t>рон</t>
  </si>
  <si>
    <t>уизли</t>
  </si>
  <si>
    <t>принц</t>
  </si>
  <si>
    <t>Джастин</t>
  </si>
  <si>
    <t>Тимберлейк</t>
  </si>
  <si>
    <t>Тони</t>
  </si>
  <si>
    <t>Грозный</t>
  </si>
  <si>
    <t>Котенок</t>
  </si>
  <si>
    <t>Гаф</t>
  </si>
  <si>
    <t>ростова</t>
  </si>
  <si>
    <t>Банни</t>
  </si>
  <si>
    <t>Цукино</t>
  </si>
  <si>
    <t>Джеймс</t>
  </si>
  <si>
    <t>Бонд</t>
  </si>
  <si>
    <t>Людвиг</t>
  </si>
  <si>
    <t>ван Нормайенн</t>
  </si>
  <si>
    <t xml:space="preserve">Кот </t>
  </si>
  <si>
    <t>Матроскин</t>
  </si>
  <si>
    <t>Дэгни</t>
  </si>
  <si>
    <t>Таггарт</t>
  </si>
  <si>
    <t>спанч</t>
  </si>
  <si>
    <t>боб</t>
  </si>
  <si>
    <t>Итан</t>
  </si>
  <si>
    <t>Хант</t>
  </si>
  <si>
    <t>Шико</t>
  </si>
  <si>
    <t xml:space="preserve">Лоуренс </t>
  </si>
  <si>
    <t>Рис</t>
  </si>
  <si>
    <t>Женя</t>
  </si>
  <si>
    <t>ё</t>
  </si>
  <si>
    <t>Яна</t>
  </si>
  <si>
    <t>Рыжий</t>
  </si>
  <si>
    <t>Глубокослав</t>
  </si>
  <si>
    <t>Тонкий</t>
  </si>
  <si>
    <t>Хэнк</t>
  </si>
  <si>
    <t>Риарден</t>
  </si>
  <si>
    <t xml:space="preserve">Человек </t>
  </si>
  <si>
    <t>Паук</t>
  </si>
  <si>
    <t>Тор</t>
  </si>
  <si>
    <t>Одинсон</t>
  </si>
  <si>
    <t xml:space="preserve">Влад </t>
  </si>
  <si>
    <t>Череватый</t>
  </si>
  <si>
    <t>Омон</t>
  </si>
  <si>
    <t>Ра</t>
  </si>
  <si>
    <t>Светлана</t>
  </si>
  <si>
    <t>Романова</t>
  </si>
  <si>
    <t>Скартетт</t>
  </si>
  <si>
    <t>О"Хара</t>
  </si>
  <si>
    <t>Реддл</t>
  </si>
  <si>
    <t>Пэнн</t>
  </si>
  <si>
    <t>Антон</t>
  </si>
  <si>
    <t>Городецкий</t>
  </si>
  <si>
    <t>Александр</t>
  </si>
  <si>
    <t>Пушкин</t>
  </si>
  <si>
    <t xml:space="preserve">Паша </t>
  </si>
  <si>
    <t>Техник</t>
  </si>
  <si>
    <t>Принц</t>
  </si>
  <si>
    <t>Джэй</t>
  </si>
  <si>
    <t>Тейлор</t>
  </si>
  <si>
    <t>Эберт</t>
  </si>
  <si>
    <t>евгений</t>
  </si>
  <si>
    <t>онегин</t>
  </si>
  <si>
    <t>Кот по имени</t>
  </si>
  <si>
    <t>Боб</t>
  </si>
  <si>
    <t>Стич</t>
  </si>
  <si>
    <t>Роллинг</t>
  </si>
  <si>
    <t>Стоунз</t>
  </si>
  <si>
    <t>Джус</t>
  </si>
  <si>
    <t>Ворлд</t>
  </si>
  <si>
    <t>Марк</t>
  </si>
  <si>
    <t>Уотни</t>
  </si>
  <si>
    <t>Корчагин</t>
  </si>
  <si>
    <t>ЛЕКЛ</t>
  </si>
  <si>
    <t>Люля</t>
  </si>
  <si>
    <t>Кебаб</t>
  </si>
  <si>
    <t>Стивен</t>
  </si>
  <si>
    <t>Кови</t>
  </si>
  <si>
    <t>ИзРивии</t>
  </si>
  <si>
    <t>Онегин Второй</t>
  </si>
  <si>
    <t>Пэппи</t>
  </si>
  <si>
    <t>ДлинныйЧулок</t>
  </si>
  <si>
    <t>Конь</t>
  </si>
  <si>
    <t>Бо-джек</t>
  </si>
  <si>
    <t>Золушка</t>
  </si>
  <si>
    <t>Хорошая</t>
  </si>
  <si>
    <t>Леопольд</t>
  </si>
  <si>
    <t>Дон</t>
  </si>
  <si>
    <t>Кихот</t>
  </si>
  <si>
    <t>Эдвард</t>
  </si>
  <si>
    <t>Каллен</t>
  </si>
  <si>
    <t>Остап</t>
  </si>
  <si>
    <t>Бендер</t>
  </si>
  <si>
    <t>ergerg</t>
  </si>
  <si>
    <t>В сапогах</t>
  </si>
  <si>
    <t>мишка</t>
  </si>
  <si>
    <t>пух</t>
  </si>
  <si>
    <t>Дим</t>
  </si>
  <si>
    <t>Юрич</t>
  </si>
  <si>
    <t>Степа</t>
  </si>
  <si>
    <t>Алексей</t>
  </si>
  <si>
    <t>Карамазов</t>
  </si>
  <si>
    <t xml:space="preserve">Григорий </t>
  </si>
  <si>
    <t xml:space="preserve">Джон </t>
  </si>
  <si>
    <t>Локк</t>
  </si>
  <si>
    <t xml:space="preserve">Чарли </t>
  </si>
  <si>
    <t xml:space="preserve">Мелани </t>
  </si>
  <si>
    <t>Гамильтон</t>
  </si>
  <si>
    <t>Сара</t>
  </si>
  <si>
    <t>Кру</t>
  </si>
  <si>
    <t xml:space="preserve">Питер </t>
  </si>
  <si>
    <t>Паркер</t>
  </si>
  <si>
    <t>Томас</t>
  </si>
  <si>
    <t>Рид</t>
  </si>
  <si>
    <t>Джереми</t>
  </si>
  <si>
    <t>Фишер</t>
  </si>
  <si>
    <t>Солдат</t>
  </si>
  <si>
    <t>Швейк</t>
  </si>
  <si>
    <t>Пол</t>
  </si>
  <si>
    <t>Атрейдес</t>
  </si>
  <si>
    <t xml:space="preserve">Мартин </t>
  </si>
  <si>
    <t>Рет</t>
  </si>
  <si>
    <t>Батлер</t>
  </si>
  <si>
    <t>Артур</t>
  </si>
  <si>
    <t>Морган</t>
  </si>
  <si>
    <t xml:space="preserve">Франсиско </t>
  </si>
  <si>
    <t>д'Анкония</t>
  </si>
  <si>
    <t>Лизель</t>
  </si>
  <si>
    <t>Мемингер</t>
  </si>
  <si>
    <t xml:space="preserve">Мишень </t>
  </si>
  <si>
    <t>Лупка</t>
  </si>
  <si>
    <t>Шаур</t>
  </si>
  <si>
    <t>Ма</t>
  </si>
  <si>
    <t>Болконский</t>
  </si>
  <si>
    <t>вв</t>
  </si>
  <si>
    <t>Неглижезадов</t>
  </si>
  <si>
    <t>Библброкс</t>
  </si>
  <si>
    <t>Скарлет</t>
  </si>
  <si>
    <t>О'Хара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</si>
</sst>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0">
    <font>
      <sz val="10.0"/>
      <color rgb="FF000000"/>
      <name val="Arial"/>
      <scheme val="minor"/>
    </font>
    <font>
      <b/>
      <color theme="1"/>
      <name val="Arial"/>
      <scheme val="minor"/>
    </font>
    <font>
      <b/>
      <color rgb="FF000000"/>
      <name val="Roboto"/>
    </font>
    <font>
      <color theme="1"/>
      <name val="Arial"/>
      <scheme val="minor"/>
    </font>
    <font>
      <i/>
      <color theme="1"/>
      <name val="Arial"/>
      <scheme val="minor"/>
    </font>
    <font/>
    <font>
      <sz val="9.0"/>
      <color theme="1"/>
      <name val="Arial"/>
      <scheme val="minor"/>
    </font>
    <font>
      <i/>
      <color rgb="FF000000"/>
      <name val="Roboto"/>
    </font>
    <font>
      <i/>
      <sz val="11.0"/>
      <color rgb="FF000000"/>
      <name val="Comic Sans MS"/>
    </font>
    <font>
      <i/>
      <color rgb="FF000000"/>
      <name val="Arial"/>
    </font>
    <font>
      <i/>
      <sz val="12.0"/>
      <color rgb="FF000000"/>
      <name val="Comic Sans MS"/>
    </font>
    <font>
      <i/>
      <sz val="11.0"/>
      <color theme="1"/>
      <name val="Comic Sans MS"/>
    </font>
    <font>
      <color theme="1"/>
      <name val="Comic Sans MS"/>
    </font>
    <font>
      <sz val="11.0"/>
      <color rgb="FF4D5156"/>
      <name val="Comic Sans MS"/>
    </font>
    <font>
      <i/>
      <sz val="11.0"/>
      <color rgb="FF4D5156"/>
      <name val="Comic Sans MS"/>
    </font>
    <font>
      <b/>
      <i/>
      <sz val="10.0"/>
      <color rgb="FF000000"/>
      <name val="Comic Sans MS"/>
    </font>
    <font>
      <b/>
      <sz val="10.0"/>
      <color rgb="FF000000"/>
      <name val="Comic Sans MS"/>
    </font>
    <font>
      <sz val="12.0"/>
      <color rgb="FF333333"/>
      <name val="Comic Sans MS"/>
    </font>
    <font>
      <sz val="11.0"/>
      <color rgb="FF000000"/>
      <name val="Comic Sans MS"/>
    </font>
    <font>
      <b/>
      <i/>
      <color rgb="FF000000"/>
      <name val="Comic Sans MS"/>
    </font>
    <font>
      <b/>
      <i/>
      <sz val="11.0"/>
      <color theme="1"/>
      <name val="Comic Sans MS"/>
    </font>
    <font>
      <b/>
      <sz val="14.0"/>
      <color rgb="FF202122"/>
      <name val="Comic Sans MS"/>
    </font>
    <font>
      <b/>
      <i/>
      <sz val="10.0"/>
      <color theme="1"/>
      <name val="Comic Sans MS"/>
    </font>
    <font>
      <i/>
      <sz val="10.0"/>
      <color rgb="FF000000"/>
      <name val="Comic Sans MS"/>
    </font>
    <font>
      <b/>
      <i/>
      <sz val="10.0"/>
      <color rgb="FF1F1F1F"/>
      <name val="Comic Sans MS"/>
    </font>
    <font>
      <i/>
      <sz val="10.0"/>
      <color rgb="FF1F1F1F"/>
      <name val="Comic Sans MS"/>
    </font>
    <font>
      <b/>
      <i/>
      <u/>
      <sz val="10.0"/>
      <color rgb="FF000000"/>
      <name val="Comic Sans MS"/>
    </font>
    <font>
      <b/>
      <i/>
      <color theme="1"/>
      <name val="Comic Sans MS"/>
    </font>
    <font>
      <i/>
      <color theme="1"/>
      <name val="Comic Sans MS"/>
    </font>
    <font>
      <sz val="10.0"/>
      <color theme="1"/>
      <name val="Comic Sans MS"/>
    </font>
    <font>
      <sz val="10.0"/>
      <color rgb="FF000000"/>
      <name val="Comic Sans MS"/>
    </font>
    <font>
      <i/>
      <sz val="10.0"/>
      <color theme="1"/>
      <name val="Comic Sans MS"/>
    </font>
    <font>
      <color rgb="FF000000"/>
      <name val="Comic Sans MS"/>
    </font>
    <font>
      <i/>
      <sz val="10.0"/>
      <color theme="1"/>
      <name val="Comfortaa"/>
    </font>
    <font>
      <i/>
      <sz val="10.0"/>
      <color rgb="FF000000"/>
      <name val="Comfortaa"/>
    </font>
    <font>
      <color theme="1"/>
      <name val="Calibri"/>
    </font>
    <font>
      <sz val="11.0"/>
      <color theme="1"/>
      <name val="Calibri"/>
    </font>
    <font>
      <sz val="10.0"/>
      <color theme="1"/>
      <name val="Calibri"/>
    </font>
    <font>
      <sz val="12.0"/>
      <color theme="1"/>
      <name val="Calibri"/>
    </font>
    <font>
      <color theme="1"/>
      <name val="Comfortaa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9">
    <border/>
    <border>
      <left style="thin">
        <color rgb="FFE06666"/>
      </left>
      <top style="thin">
        <color rgb="FFE06666"/>
      </top>
    </border>
    <border>
      <top style="thin">
        <color rgb="FFE06666"/>
      </top>
    </border>
    <border>
      <right style="thin">
        <color rgb="FFE06666"/>
      </right>
      <top style="thin">
        <color rgb="FFE06666"/>
      </top>
    </border>
    <border>
      <left style="thin">
        <color rgb="FFE06666"/>
      </left>
    </border>
    <border>
      <right style="thin">
        <color rgb="FFE06666"/>
      </right>
    </border>
    <border>
      <left style="thin">
        <color rgb="FFE06666"/>
      </left>
      <bottom style="thin">
        <color rgb="FFE06666"/>
      </bottom>
    </border>
    <border>
      <bottom style="thin">
        <color rgb="FFE06666"/>
      </bottom>
    </border>
    <border>
      <right style="thin">
        <color rgb="FFE06666"/>
      </right>
      <bottom style="thin">
        <color rgb="FFE06666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readingOrder="0"/>
    </xf>
    <xf borderId="0" fillId="3" fontId="3" numFmtId="0" xfId="0" applyAlignment="1" applyFill="1" applyFont="1">
      <alignment readingOrder="0"/>
    </xf>
    <xf borderId="0" fillId="0" fontId="4" numFmtId="0" xfId="0" applyAlignment="1" applyFont="1">
      <alignment readingOrder="0"/>
    </xf>
    <xf borderId="1" fillId="0" fontId="3" numFmtId="0" xfId="0" applyAlignment="1" applyBorder="1" applyFont="1">
      <alignment readingOrder="0" shrinkToFit="0" vertical="center" wrapText="1"/>
    </xf>
    <xf borderId="2" fillId="0" fontId="5" numFmtId="0" xfId="0" applyBorder="1" applyFont="1"/>
    <xf borderId="3" fillId="0" fontId="5" numFmtId="0" xfId="0" applyBorder="1" applyFont="1"/>
    <xf borderId="0" fillId="0" fontId="4" numFmtId="0" xfId="0" applyFont="1"/>
    <xf borderId="4" fillId="0" fontId="5" numFmtId="0" xfId="0" applyBorder="1" applyFont="1"/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0" fillId="0" fontId="6" numFmtId="0" xfId="0" applyAlignment="1" applyFont="1">
      <alignment readingOrder="0" shrinkToFit="0" vertical="center" wrapText="1"/>
    </xf>
    <xf borderId="0" fillId="2" fontId="7" numFmtId="0" xfId="0" applyAlignment="1" applyFont="1">
      <alignment readingOrder="0"/>
    </xf>
    <xf borderId="0" fillId="3" fontId="8" numFmtId="0" xfId="0" applyAlignment="1" applyFont="1">
      <alignment readingOrder="0"/>
    </xf>
    <xf borderId="0" fillId="2" fontId="9" numFmtId="0" xfId="0" applyAlignment="1" applyFont="1">
      <alignment horizontal="left" readingOrder="0"/>
    </xf>
    <xf borderId="0" fillId="0" fontId="8" numFmtId="0" xfId="0" applyAlignment="1" applyFont="1">
      <alignment readingOrder="0"/>
    </xf>
    <xf borderId="0" fillId="0" fontId="10" numFmtId="0" xfId="0" applyAlignment="1" applyFont="1">
      <alignment readingOrder="0"/>
    </xf>
    <xf borderId="0" fillId="0" fontId="11" numFmtId="0" xfId="0" applyAlignment="1" applyFont="1">
      <alignment readingOrder="0"/>
    </xf>
    <xf borderId="0" fillId="0" fontId="12" numFmtId="0" xfId="0" applyAlignment="1" applyFont="1">
      <alignment readingOrder="0"/>
    </xf>
    <xf borderId="0" fillId="2" fontId="8" numFmtId="0" xfId="0" applyAlignment="1" applyFont="1">
      <alignment horizontal="left" readingOrder="0"/>
    </xf>
    <xf borderId="0" fillId="2" fontId="13" numFmtId="0" xfId="0" applyAlignment="1" applyFont="1">
      <alignment horizontal="left" readingOrder="0"/>
    </xf>
    <xf borderId="0" fillId="2" fontId="14" numFmtId="0" xfId="0" applyAlignment="1" applyFont="1">
      <alignment readingOrder="0"/>
    </xf>
    <xf borderId="0" fillId="0" fontId="15" numFmtId="0" xfId="0" applyAlignment="1" applyFont="1">
      <alignment readingOrder="0"/>
    </xf>
    <xf borderId="0" fillId="0" fontId="16" numFmtId="0" xfId="0" applyAlignment="1" applyFont="1">
      <alignment readingOrder="0"/>
    </xf>
    <xf borderId="0" fillId="2" fontId="17" numFmtId="0" xfId="0" applyAlignment="1" applyFont="1">
      <alignment readingOrder="0"/>
    </xf>
    <xf borderId="0" fillId="0" fontId="18" numFmtId="0" xfId="0" applyAlignment="1" applyFont="1">
      <alignment readingOrder="0"/>
    </xf>
    <xf borderId="0" fillId="2" fontId="19" numFmtId="0" xfId="0" applyAlignment="1" applyFont="1">
      <alignment horizontal="left" readingOrder="0"/>
    </xf>
    <xf borderId="0" fillId="2" fontId="20" numFmtId="0" xfId="0" applyAlignment="1" applyFont="1">
      <alignment readingOrder="0"/>
    </xf>
    <xf borderId="0" fillId="2" fontId="21" numFmtId="0" xfId="0" applyAlignment="1" applyFont="1">
      <alignment readingOrder="0"/>
    </xf>
    <xf borderId="0" fillId="2" fontId="21" numFmtId="0" xfId="0" applyAlignment="1" applyFont="1">
      <alignment horizontal="left" readingOrder="0"/>
    </xf>
    <xf borderId="0" fillId="0" fontId="19" numFmtId="0" xfId="0" applyAlignment="1" applyFont="1">
      <alignment readingOrder="0"/>
    </xf>
    <xf borderId="0" fillId="0" fontId="22" numFmtId="0" xfId="0" applyAlignment="1" applyFont="1">
      <alignment readingOrder="0"/>
    </xf>
    <xf borderId="0" fillId="0" fontId="23" numFmtId="0" xfId="0" applyAlignment="1" applyFont="1">
      <alignment readingOrder="0"/>
    </xf>
    <xf borderId="0" fillId="2" fontId="24" numFmtId="0" xfId="0" applyAlignment="1" applyFont="1">
      <alignment readingOrder="0"/>
    </xf>
    <xf borderId="0" fillId="0" fontId="23" numFmtId="0" xfId="0" applyAlignment="1" applyFont="1">
      <alignment readingOrder="0"/>
    </xf>
    <xf borderId="0" fillId="2" fontId="25" numFmtId="0" xfId="0" applyAlignment="1" applyFont="1">
      <alignment readingOrder="0"/>
    </xf>
    <xf borderId="0" fillId="0" fontId="26" numFmtId="0" xfId="0" applyAlignment="1" applyFont="1">
      <alignment readingOrder="0"/>
    </xf>
    <xf borderId="0" fillId="0" fontId="27" numFmtId="0" xfId="0" applyAlignment="1" applyFont="1">
      <alignment readingOrder="0"/>
    </xf>
    <xf borderId="0" fillId="0" fontId="18" numFmtId="0" xfId="0" applyAlignment="1" applyFont="1">
      <alignment horizontal="left" readingOrder="0"/>
    </xf>
    <xf borderId="0" fillId="0" fontId="28" numFmtId="0" xfId="0" applyAlignment="1" applyFont="1">
      <alignment readingOrder="0"/>
    </xf>
    <xf borderId="0" fillId="0" fontId="12" numFmtId="0" xfId="0" applyFont="1"/>
    <xf borderId="0" fillId="0" fontId="29" numFmtId="0" xfId="0" applyAlignment="1" applyFont="1">
      <alignment readingOrder="0"/>
    </xf>
    <xf borderId="0" fillId="0" fontId="30" numFmtId="0" xfId="0" applyAlignment="1" applyFont="1">
      <alignment readingOrder="0"/>
    </xf>
    <xf borderId="0" fillId="0" fontId="31" numFmtId="0" xfId="0" applyAlignment="1" applyFont="1">
      <alignment readingOrder="0"/>
    </xf>
    <xf borderId="0" fillId="2" fontId="30" numFmtId="0" xfId="0" applyAlignment="1" applyFont="1">
      <alignment horizontal="left" readingOrder="0" shrinkToFit="0" wrapText="1"/>
    </xf>
    <xf borderId="0" fillId="2" fontId="32" numFmtId="0" xfId="0" applyAlignment="1" applyFont="1">
      <alignment horizontal="left" readingOrder="0"/>
    </xf>
    <xf borderId="0" fillId="0" fontId="33" numFmtId="0" xfId="0" applyAlignment="1" applyFont="1">
      <alignment readingOrder="0"/>
    </xf>
    <xf borderId="0" fillId="0" fontId="34" numFmtId="0" xfId="0" applyAlignment="1" applyFont="1">
      <alignment readingOrder="0"/>
    </xf>
    <xf borderId="0" fillId="0" fontId="3" numFmtId="0" xfId="0" applyFont="1"/>
    <xf borderId="0" fillId="0" fontId="3" numFmtId="0" xfId="0" applyFont="1"/>
    <xf borderId="0" fillId="0" fontId="35" numFmtId="49" xfId="0" applyAlignment="1" applyFont="1" applyNumberFormat="1">
      <alignment readingOrder="0"/>
    </xf>
    <xf borderId="0" fillId="0" fontId="35" numFmtId="49" xfId="0" applyFont="1" applyNumberFormat="1"/>
    <xf borderId="0" fillId="2" fontId="35" numFmtId="49" xfId="0" applyAlignment="1" applyFont="1" applyNumberFormat="1">
      <alignment readingOrder="0"/>
    </xf>
    <xf borderId="0" fillId="0" fontId="36" numFmtId="49" xfId="0" applyAlignment="1" applyFont="1" applyNumberFormat="1">
      <alignment readingOrder="0"/>
    </xf>
    <xf borderId="0" fillId="0" fontId="35" numFmtId="49" xfId="0" applyAlignment="1" applyFont="1" applyNumberFormat="1">
      <alignment horizontal="right" readingOrder="0"/>
    </xf>
    <xf borderId="0" fillId="2" fontId="36" numFmtId="49" xfId="0" applyAlignment="1" applyFont="1" applyNumberFormat="1">
      <alignment horizontal="left" readingOrder="0"/>
    </xf>
    <xf borderId="0" fillId="2" fontId="36" numFmtId="49" xfId="0" applyAlignment="1" applyFont="1" applyNumberFormat="1">
      <alignment readingOrder="0"/>
    </xf>
    <xf borderId="0" fillId="2" fontId="35" numFmtId="49" xfId="0" applyAlignment="1" applyFont="1" applyNumberFormat="1">
      <alignment horizontal="center" readingOrder="0"/>
    </xf>
    <xf borderId="0" fillId="0" fontId="37" numFmtId="49" xfId="0" applyAlignment="1" applyFont="1" applyNumberFormat="1">
      <alignment readingOrder="0"/>
    </xf>
    <xf borderId="0" fillId="2" fontId="38" numFmtId="49" xfId="0" applyAlignment="1" applyFont="1" applyNumberFormat="1">
      <alignment readingOrder="0"/>
    </xf>
    <xf borderId="0" fillId="2" fontId="35" numFmtId="49" xfId="0" applyAlignment="1" applyFont="1" applyNumberFormat="1">
      <alignment horizontal="left" readingOrder="0"/>
    </xf>
    <xf borderId="0" fillId="0" fontId="39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2.63"/>
    <col customWidth="1" min="2" max="2" width="28.25"/>
    <col customWidth="1" min="3" max="12" width="12.63"/>
  </cols>
  <sheetData>
    <row r="1" ht="15.0" customHeight="1">
      <c r="A1" s="1" t="s">
        <v>0</v>
      </c>
      <c r="B1" s="2" t="s">
        <v>1</v>
      </c>
      <c r="E1" s="3"/>
      <c r="F1" s="3"/>
      <c r="G1" s="3"/>
    </row>
    <row r="2">
      <c r="A2" s="4" t="s">
        <v>2</v>
      </c>
      <c r="B2" s="4" t="s">
        <v>3</v>
      </c>
    </row>
    <row r="3">
      <c r="A3" s="4" t="s">
        <v>4</v>
      </c>
      <c r="B3" s="4" t="s">
        <v>5</v>
      </c>
      <c r="D3" s="5" t="s">
        <v>6</v>
      </c>
      <c r="E3" s="6"/>
      <c r="F3" s="7"/>
    </row>
    <row r="4">
      <c r="A4" s="8" t="s">
        <v>7</v>
      </c>
      <c r="B4" s="4"/>
      <c r="D4" s="9"/>
      <c r="F4" s="10"/>
    </row>
    <row r="5">
      <c r="A5" s="4" t="s">
        <v>8</v>
      </c>
      <c r="B5" s="4" t="s">
        <v>9</v>
      </c>
      <c r="D5" s="9"/>
      <c r="F5" s="10"/>
    </row>
    <row r="6">
      <c r="A6" s="4" t="s">
        <v>10</v>
      </c>
      <c r="B6" s="4" t="s">
        <v>11</v>
      </c>
      <c r="D6" s="9"/>
      <c r="F6" s="10"/>
    </row>
    <row r="7">
      <c r="A7" s="4" t="s">
        <v>12</v>
      </c>
      <c r="B7" s="4" t="s">
        <v>13</v>
      </c>
      <c r="D7" s="9"/>
      <c r="F7" s="10"/>
    </row>
    <row r="8">
      <c r="A8" s="4" t="s">
        <v>14</v>
      </c>
      <c r="B8" s="4" t="s">
        <v>15</v>
      </c>
      <c r="D8" s="11"/>
      <c r="E8" s="12"/>
      <c r="F8" s="13"/>
    </row>
    <row r="9">
      <c r="A9" s="4" t="s">
        <v>16</v>
      </c>
      <c r="B9" s="4" t="s">
        <v>17</v>
      </c>
    </row>
    <row r="10">
      <c r="A10" s="4" t="s">
        <v>18</v>
      </c>
      <c r="B10" s="4" t="s">
        <v>19</v>
      </c>
      <c r="D10" s="14" t="s">
        <v>20</v>
      </c>
    </row>
    <row r="11">
      <c r="A11" s="4" t="s">
        <v>21</v>
      </c>
      <c r="B11" s="4" t="s">
        <v>22</v>
      </c>
    </row>
    <row r="12">
      <c r="A12" s="4" t="s">
        <v>23</v>
      </c>
      <c r="B12" s="4"/>
    </row>
    <row r="13">
      <c r="A13" s="4" t="s">
        <v>24</v>
      </c>
      <c r="B13" s="4" t="s">
        <v>25</v>
      </c>
    </row>
    <row r="14">
      <c r="A14" s="4" t="s">
        <v>26</v>
      </c>
      <c r="B14" s="4" t="s">
        <v>27</v>
      </c>
    </row>
    <row r="15">
      <c r="A15" s="4" t="s">
        <v>28</v>
      </c>
      <c r="B15" s="4" t="s">
        <v>29</v>
      </c>
    </row>
    <row r="16">
      <c r="A16" s="4" t="s">
        <v>30</v>
      </c>
      <c r="B16" s="4" t="s">
        <v>31</v>
      </c>
    </row>
    <row r="17">
      <c r="A17" s="4" t="s">
        <v>32</v>
      </c>
      <c r="B17" s="4" t="s">
        <v>33</v>
      </c>
    </row>
    <row r="18">
      <c r="A18" s="4" t="s">
        <v>34</v>
      </c>
      <c r="B18" s="15" t="s">
        <v>35</v>
      </c>
    </row>
    <row r="19">
      <c r="A19" s="4" t="s">
        <v>36</v>
      </c>
      <c r="B19" s="4" t="s">
        <v>37</v>
      </c>
    </row>
    <row r="20">
      <c r="A20" s="16" t="s">
        <v>38</v>
      </c>
      <c r="B20" s="17" t="s">
        <v>39</v>
      </c>
    </row>
    <row r="21">
      <c r="A21" s="18" t="s">
        <v>40</v>
      </c>
      <c r="B21" s="18" t="s">
        <v>41</v>
      </c>
    </row>
    <row r="22">
      <c r="A22" s="18" t="s">
        <v>42</v>
      </c>
      <c r="B22" s="18" t="s">
        <v>43</v>
      </c>
    </row>
    <row r="23">
      <c r="A23" s="18" t="s">
        <v>44</v>
      </c>
      <c r="B23" s="18" t="s">
        <v>45</v>
      </c>
    </row>
    <row r="24">
      <c r="A24" s="18" t="s">
        <v>46</v>
      </c>
      <c r="B24" s="18" t="s">
        <v>47</v>
      </c>
    </row>
    <row r="25">
      <c r="A25" s="18" t="s">
        <v>48</v>
      </c>
      <c r="B25" s="18" t="s">
        <v>49</v>
      </c>
    </row>
    <row r="26">
      <c r="A26" s="18" t="s">
        <v>50</v>
      </c>
      <c r="B26" s="18" t="s">
        <v>51</v>
      </c>
    </row>
    <row r="27">
      <c r="A27" s="18" t="s">
        <v>52</v>
      </c>
      <c r="B27" s="18" t="s">
        <v>53</v>
      </c>
    </row>
    <row r="28">
      <c r="A28" s="18" t="s">
        <v>54</v>
      </c>
      <c r="B28" s="18" t="s">
        <v>55</v>
      </c>
    </row>
    <row r="29">
      <c r="A29" s="19" t="s">
        <v>56</v>
      </c>
      <c r="B29" s="19" t="s">
        <v>57</v>
      </c>
    </row>
    <row r="30">
      <c r="A30" s="18" t="s">
        <v>58</v>
      </c>
      <c r="B30" s="18" t="s">
        <v>59</v>
      </c>
    </row>
    <row r="31">
      <c r="A31" s="18" t="s">
        <v>60</v>
      </c>
      <c r="B31" s="18" t="s">
        <v>61</v>
      </c>
    </row>
    <row r="32">
      <c r="A32" s="18" t="s">
        <v>62</v>
      </c>
      <c r="B32" s="18" t="s">
        <v>63</v>
      </c>
    </row>
    <row r="33">
      <c r="A33" s="18" t="s">
        <v>64</v>
      </c>
      <c r="B33" s="18" t="s">
        <v>65</v>
      </c>
    </row>
    <row r="34">
      <c r="A34" s="18" t="s">
        <v>66</v>
      </c>
      <c r="B34" s="18" t="s">
        <v>66</v>
      </c>
    </row>
    <row r="35">
      <c r="A35" s="18" t="s">
        <v>67</v>
      </c>
      <c r="B35" s="18" t="s">
        <v>68</v>
      </c>
    </row>
    <row r="36">
      <c r="A36" s="18" t="s">
        <v>69</v>
      </c>
      <c r="B36" s="18" t="s">
        <v>70</v>
      </c>
    </row>
    <row r="37">
      <c r="A37" s="18" t="s">
        <v>71</v>
      </c>
      <c r="B37" s="18" t="s">
        <v>72</v>
      </c>
    </row>
    <row r="38">
      <c r="A38" s="18" t="s">
        <v>73</v>
      </c>
      <c r="B38" s="18" t="s">
        <v>74</v>
      </c>
    </row>
    <row r="39">
      <c r="A39" s="18" t="s">
        <v>75</v>
      </c>
      <c r="B39" s="18" t="s">
        <v>76</v>
      </c>
    </row>
    <row r="40">
      <c r="A40" s="18" t="s">
        <v>77</v>
      </c>
      <c r="B40" s="18" t="s">
        <v>78</v>
      </c>
    </row>
    <row r="41">
      <c r="A41" s="18" t="s">
        <v>79</v>
      </c>
      <c r="B41" s="18" t="s">
        <v>79</v>
      </c>
    </row>
    <row r="42">
      <c r="A42" s="18" t="s">
        <v>80</v>
      </c>
      <c r="B42" s="18" t="s">
        <v>81</v>
      </c>
    </row>
    <row r="43">
      <c r="A43" s="18" t="s">
        <v>82</v>
      </c>
      <c r="B43" s="18" t="s">
        <v>83</v>
      </c>
    </row>
    <row r="44">
      <c r="A44" s="18" t="s">
        <v>84</v>
      </c>
      <c r="B44" s="18" t="s">
        <v>85</v>
      </c>
    </row>
    <row r="45">
      <c r="A45" s="18" t="s">
        <v>86</v>
      </c>
      <c r="B45" s="18" t="s">
        <v>87</v>
      </c>
    </row>
    <row r="46">
      <c r="A46" s="18" t="s">
        <v>88</v>
      </c>
      <c r="B46" s="18" t="s">
        <v>89</v>
      </c>
    </row>
    <row r="47">
      <c r="A47" s="18" t="s">
        <v>90</v>
      </c>
      <c r="B47" s="18" t="s">
        <v>91</v>
      </c>
    </row>
    <row r="48">
      <c r="A48" s="18" t="s">
        <v>92</v>
      </c>
      <c r="B48" s="18" t="s">
        <v>93</v>
      </c>
    </row>
    <row r="49">
      <c r="A49" s="18" t="s">
        <v>28</v>
      </c>
      <c r="B49" s="18"/>
    </row>
    <row r="50">
      <c r="A50" s="18" t="s">
        <v>94</v>
      </c>
      <c r="B50" s="18"/>
    </row>
    <row r="51">
      <c r="A51" s="18" t="s">
        <v>95</v>
      </c>
      <c r="B51" s="18"/>
    </row>
    <row r="52">
      <c r="A52" s="18" t="s">
        <v>42</v>
      </c>
      <c r="B52" s="18" t="s">
        <v>43</v>
      </c>
    </row>
    <row r="53">
      <c r="A53" s="18" t="s">
        <v>96</v>
      </c>
      <c r="B53" s="18" t="s">
        <v>97</v>
      </c>
    </row>
    <row r="54">
      <c r="A54" s="18" t="s">
        <v>98</v>
      </c>
      <c r="B54" s="18" t="s">
        <v>99</v>
      </c>
    </row>
    <row r="55">
      <c r="A55" s="18" t="s">
        <v>100</v>
      </c>
      <c r="B55" s="18" t="s">
        <v>101</v>
      </c>
    </row>
    <row r="56">
      <c r="A56" s="18" t="s">
        <v>102</v>
      </c>
      <c r="B56" s="18" t="s">
        <v>103</v>
      </c>
    </row>
    <row r="57">
      <c r="A57" s="20" t="s">
        <v>104</v>
      </c>
      <c r="B57" s="18" t="s">
        <v>105</v>
      </c>
    </row>
    <row r="58">
      <c r="A58" s="18" t="s">
        <v>106</v>
      </c>
      <c r="B58" s="18" t="s">
        <v>107</v>
      </c>
    </row>
    <row r="59">
      <c r="A59" s="21" t="s">
        <v>108</v>
      </c>
      <c r="B59" s="18" t="s">
        <v>109</v>
      </c>
    </row>
    <row r="60">
      <c r="A60" s="18" t="s">
        <v>110</v>
      </c>
      <c r="B60" s="18" t="s">
        <v>111</v>
      </c>
    </row>
    <row r="61">
      <c r="A61" s="18" t="s">
        <v>112</v>
      </c>
      <c r="B61" s="18" t="s">
        <v>113</v>
      </c>
    </row>
    <row r="62">
      <c r="A62" s="18" t="s">
        <v>114</v>
      </c>
      <c r="B62" s="18" t="s">
        <v>115</v>
      </c>
    </row>
    <row r="63">
      <c r="A63" s="20" t="s">
        <v>116</v>
      </c>
      <c r="B63" s="18"/>
    </row>
    <row r="64">
      <c r="A64" s="18" t="s">
        <v>117</v>
      </c>
      <c r="B64" s="22" t="s">
        <v>118</v>
      </c>
    </row>
    <row r="65">
      <c r="A65" s="18" t="s">
        <v>82</v>
      </c>
      <c r="B65" s="18" t="s">
        <v>119</v>
      </c>
    </row>
    <row r="66">
      <c r="A66" s="18" t="s">
        <v>120</v>
      </c>
      <c r="B66" s="18" t="s">
        <v>121</v>
      </c>
    </row>
    <row r="67">
      <c r="A67" s="18" t="s">
        <v>122</v>
      </c>
      <c r="B67" s="18" t="s">
        <v>123</v>
      </c>
    </row>
    <row r="68">
      <c r="A68" s="18" t="s">
        <v>124</v>
      </c>
      <c r="B68" s="18" t="s">
        <v>125</v>
      </c>
    </row>
    <row r="69">
      <c r="A69" s="18" t="s">
        <v>126</v>
      </c>
      <c r="B69" s="18" t="s">
        <v>101</v>
      </c>
    </row>
    <row r="70">
      <c r="A70" s="18" t="s">
        <v>127</v>
      </c>
      <c r="B70" s="18" t="s">
        <v>128</v>
      </c>
    </row>
    <row r="71">
      <c r="A71" s="18" t="s">
        <v>90</v>
      </c>
      <c r="B71" s="18" t="s">
        <v>91</v>
      </c>
    </row>
    <row r="72">
      <c r="A72" s="18" t="s">
        <v>129</v>
      </c>
      <c r="B72" s="18" t="s">
        <v>130</v>
      </c>
    </row>
    <row r="73">
      <c r="A73" s="21" t="s">
        <v>131</v>
      </c>
      <c r="B73" s="21" t="s">
        <v>132</v>
      </c>
    </row>
    <row r="74">
      <c r="A74" s="18" t="s">
        <v>133</v>
      </c>
      <c r="B74" s="18" t="s">
        <v>134</v>
      </c>
    </row>
    <row r="75">
      <c r="A75" s="18" t="s">
        <v>88</v>
      </c>
      <c r="B75" s="18" t="s">
        <v>135</v>
      </c>
    </row>
    <row r="76">
      <c r="A76" s="18" t="s">
        <v>136</v>
      </c>
      <c r="B76" s="18" t="s">
        <v>137</v>
      </c>
    </row>
    <row r="77">
      <c r="A77" s="18" t="s">
        <v>138</v>
      </c>
      <c r="B77" s="18" t="s">
        <v>139</v>
      </c>
    </row>
    <row r="78">
      <c r="A78" s="18" t="s">
        <v>140</v>
      </c>
      <c r="B78" s="18" t="s">
        <v>141</v>
      </c>
    </row>
    <row r="79">
      <c r="A79" s="18" t="s">
        <v>142</v>
      </c>
      <c r="B79" s="18" t="s">
        <v>143</v>
      </c>
    </row>
    <row r="80">
      <c r="A80" s="18" t="s">
        <v>144</v>
      </c>
      <c r="B80" s="18" t="s">
        <v>145</v>
      </c>
    </row>
    <row r="81">
      <c r="A81" s="18" t="s">
        <v>146</v>
      </c>
      <c r="B81" s="18" t="s">
        <v>147</v>
      </c>
    </row>
    <row r="82">
      <c r="A82" s="18" t="s">
        <v>148</v>
      </c>
      <c r="B82" s="18" t="s">
        <v>149</v>
      </c>
    </row>
    <row r="83">
      <c r="A83" s="18" t="s">
        <v>150</v>
      </c>
      <c r="B83" s="18" t="s">
        <v>151</v>
      </c>
    </row>
    <row r="84">
      <c r="A84" s="18" t="s">
        <v>152</v>
      </c>
      <c r="B84" s="18" t="s">
        <v>153</v>
      </c>
    </row>
    <row r="85">
      <c r="A85" s="18" t="str">
        <f>IFERROR(__xludf.DUMMYFUNCTION("IMPORTRANGE(A82,D79)"),"#N/A")</f>
        <v>#N/A</v>
      </c>
      <c r="B85" s="18"/>
    </row>
    <row r="86">
      <c r="A86" s="18" t="s">
        <v>154</v>
      </c>
      <c r="B86" s="18" t="s">
        <v>155</v>
      </c>
    </row>
    <row r="87">
      <c r="A87" s="18" t="s">
        <v>14</v>
      </c>
      <c r="B87" s="18" t="s">
        <v>15</v>
      </c>
    </row>
    <row r="88">
      <c r="A88" s="18" t="s">
        <v>156</v>
      </c>
      <c r="B88" s="18" t="s">
        <v>157</v>
      </c>
    </row>
    <row r="89">
      <c r="A89" s="18" t="s">
        <v>158</v>
      </c>
      <c r="B89" s="18" t="s">
        <v>137</v>
      </c>
    </row>
    <row r="90">
      <c r="A90" s="18" t="s">
        <v>159</v>
      </c>
      <c r="B90" s="18" t="s">
        <v>160</v>
      </c>
    </row>
    <row r="91">
      <c r="A91" s="18" t="s">
        <v>161</v>
      </c>
      <c r="B91" s="20" t="s">
        <v>162</v>
      </c>
    </row>
    <row r="92">
      <c r="A92" s="18" t="s">
        <v>12</v>
      </c>
      <c r="B92" s="18" t="s">
        <v>163</v>
      </c>
    </row>
    <row r="93">
      <c r="A93" s="18" t="s">
        <v>164</v>
      </c>
      <c r="B93" s="18" t="s">
        <v>165</v>
      </c>
    </row>
    <row r="94">
      <c r="A94" s="18" t="s">
        <v>52</v>
      </c>
      <c r="B94" s="18" t="s">
        <v>53</v>
      </c>
    </row>
    <row r="95">
      <c r="A95" s="18" t="s">
        <v>100</v>
      </c>
      <c r="B95" s="18" t="s">
        <v>101</v>
      </c>
    </row>
    <row r="96">
      <c r="A96" s="18" t="s">
        <v>166</v>
      </c>
      <c r="B96" s="18" t="s">
        <v>167</v>
      </c>
    </row>
    <row r="97">
      <c r="A97" s="18" t="s">
        <v>168</v>
      </c>
      <c r="B97" s="18" t="s">
        <v>169</v>
      </c>
    </row>
    <row r="98">
      <c r="A98" s="18" t="s">
        <v>170</v>
      </c>
      <c r="B98" s="18" t="s">
        <v>171</v>
      </c>
    </row>
    <row r="99">
      <c r="A99" s="18" t="s">
        <v>172</v>
      </c>
      <c r="B99" s="18" t="s">
        <v>173</v>
      </c>
    </row>
    <row r="100">
      <c r="A100" s="18"/>
      <c r="B100" s="18"/>
    </row>
    <row r="101">
      <c r="A101" s="18"/>
      <c r="B101" s="18"/>
    </row>
    <row r="102">
      <c r="A102" s="18"/>
      <c r="B102" s="18"/>
    </row>
    <row r="103">
      <c r="A103" s="18"/>
      <c r="B103" s="22"/>
    </row>
    <row r="104">
      <c r="A104" s="23"/>
      <c r="B104" s="23"/>
    </row>
    <row r="105">
      <c r="A105" s="18"/>
      <c r="B105" s="18"/>
    </row>
    <row r="106">
      <c r="A106" s="18"/>
      <c r="B106" s="22"/>
    </row>
    <row r="107">
      <c r="A107" s="18"/>
      <c r="B107" s="18"/>
    </row>
    <row r="108">
      <c r="A108" s="18"/>
      <c r="B108" s="18"/>
    </row>
    <row r="109">
      <c r="A109" s="18"/>
      <c r="B109" s="18"/>
    </row>
    <row r="110">
      <c r="A110" s="18"/>
      <c r="B110" s="18"/>
    </row>
    <row r="111">
      <c r="A111" s="18"/>
      <c r="B111" s="18"/>
    </row>
    <row r="112">
      <c r="A112" s="18"/>
      <c r="B112" s="18"/>
    </row>
    <row r="113">
      <c r="A113" s="18"/>
      <c r="B113" s="18"/>
    </row>
    <row r="114">
      <c r="A114" s="18"/>
      <c r="B114" s="18"/>
    </row>
    <row r="115">
      <c r="A115" s="18"/>
      <c r="B115" s="18"/>
    </row>
    <row r="116">
      <c r="A116" s="18"/>
      <c r="B116" s="18"/>
    </row>
    <row r="117">
      <c r="A117" s="18"/>
      <c r="B117" s="18"/>
    </row>
    <row r="118">
      <c r="A118" s="18"/>
      <c r="B118" s="18"/>
    </row>
    <row r="119">
      <c r="A119" s="24"/>
      <c r="B119" s="18"/>
    </row>
    <row r="120">
      <c r="A120" s="18"/>
      <c r="B120" s="18"/>
    </row>
    <row r="121">
      <c r="A121" s="18"/>
      <c r="B121" s="18"/>
    </row>
    <row r="122">
      <c r="A122" s="18"/>
      <c r="B122" s="18"/>
    </row>
    <row r="123">
      <c r="A123" s="18"/>
      <c r="B123" s="18"/>
    </row>
    <row r="124">
      <c r="A124" s="18"/>
      <c r="B124" s="18"/>
    </row>
    <row r="125">
      <c r="A125" s="18"/>
      <c r="B125" s="18"/>
    </row>
    <row r="126">
      <c r="A126" s="18"/>
      <c r="B126" s="18"/>
    </row>
    <row r="127">
      <c r="A127" s="18"/>
      <c r="B127" s="18"/>
    </row>
    <row r="128">
      <c r="A128" s="18"/>
      <c r="B128" s="18"/>
    </row>
    <row r="129">
      <c r="A129" s="18"/>
      <c r="B129" s="18"/>
    </row>
    <row r="130">
      <c r="A130" s="18"/>
      <c r="B130" s="18"/>
    </row>
    <row r="131">
      <c r="A131" s="18"/>
      <c r="B131" s="18"/>
    </row>
    <row r="132">
      <c r="A132" s="18"/>
      <c r="B132" s="18"/>
    </row>
    <row r="133">
      <c r="A133" s="18"/>
      <c r="B133" s="18"/>
    </row>
    <row r="134">
      <c r="A134" s="18"/>
      <c r="B134" s="18"/>
    </row>
    <row r="135">
      <c r="A135" s="18"/>
      <c r="B135" s="18"/>
    </row>
    <row r="136">
      <c r="A136" s="18"/>
      <c r="B136" s="18"/>
    </row>
    <row r="137">
      <c r="A137" s="18"/>
      <c r="B137" s="18"/>
    </row>
    <row r="138">
      <c r="A138" s="18"/>
      <c r="B138" s="18"/>
    </row>
    <row r="139">
      <c r="A139" s="18"/>
      <c r="B139" s="18"/>
    </row>
    <row r="140">
      <c r="A140" s="18"/>
      <c r="B140" s="18"/>
    </row>
    <row r="141">
      <c r="A141" s="18"/>
      <c r="B141" s="18"/>
    </row>
    <row r="142">
      <c r="A142" s="18"/>
      <c r="B142" s="18"/>
    </row>
    <row r="143">
      <c r="A143" s="20"/>
      <c r="B143" s="18"/>
    </row>
    <row r="144">
      <c r="A144" s="20"/>
      <c r="B144" s="18"/>
    </row>
    <row r="145">
      <c r="A145" s="20"/>
      <c r="B145" s="18"/>
    </row>
    <row r="146">
      <c r="A146" s="20"/>
      <c r="B146" s="18"/>
    </row>
    <row r="147">
      <c r="A147" s="20"/>
      <c r="B147" s="18"/>
    </row>
    <row r="148">
      <c r="A148" s="20"/>
      <c r="B148" s="18"/>
    </row>
    <row r="149">
      <c r="A149" s="20"/>
      <c r="B149" s="18"/>
    </row>
    <row r="150">
      <c r="A150" s="20"/>
      <c r="B150" s="18"/>
    </row>
    <row r="151">
      <c r="A151" s="20"/>
      <c r="B151" s="18"/>
    </row>
    <row r="152">
      <c r="A152" s="20"/>
      <c r="B152" s="20"/>
    </row>
    <row r="153">
      <c r="A153" s="20"/>
      <c r="B153" s="18"/>
    </row>
    <row r="154">
      <c r="A154" s="20"/>
      <c r="B154" s="20"/>
    </row>
    <row r="155">
      <c r="A155" s="21"/>
      <c r="B155" s="21"/>
    </row>
    <row r="156">
      <c r="A156" s="25"/>
      <c r="B156" s="25"/>
    </row>
    <row r="157">
      <c r="A157" s="25"/>
      <c r="B157" s="25"/>
    </row>
    <row r="158">
      <c r="A158" s="21"/>
      <c r="B158" s="25"/>
    </row>
    <row r="159">
      <c r="A159" s="25"/>
      <c r="B159" s="25"/>
    </row>
    <row r="160">
      <c r="A160" s="26"/>
      <c r="B160" s="26"/>
    </row>
    <row r="161">
      <c r="A161" s="25"/>
      <c r="B161" s="25"/>
    </row>
    <row r="162">
      <c r="A162" s="25"/>
      <c r="B162" s="25"/>
    </row>
    <row r="163">
      <c r="A163" s="25"/>
      <c r="B163" s="25"/>
    </row>
    <row r="164">
      <c r="A164" s="25"/>
      <c r="B164" s="25"/>
    </row>
    <row r="165">
      <c r="A165" s="25"/>
      <c r="B165" s="25"/>
    </row>
    <row r="166">
      <c r="A166" s="25"/>
      <c r="B166" s="25"/>
    </row>
    <row r="167">
      <c r="A167" s="25"/>
      <c r="B167" s="25"/>
    </row>
    <row r="168">
      <c r="A168" s="25"/>
      <c r="B168" s="25"/>
    </row>
    <row r="169">
      <c r="A169" s="25"/>
      <c r="B169" s="25"/>
    </row>
    <row r="170">
      <c r="A170" s="25"/>
      <c r="B170" s="25"/>
    </row>
    <row r="171">
      <c r="A171" s="25"/>
      <c r="B171" s="25"/>
    </row>
    <row r="172">
      <c r="A172" s="25"/>
      <c r="B172" s="25"/>
    </row>
    <row r="173">
      <c r="A173" s="25"/>
      <c r="B173" s="25"/>
    </row>
    <row r="174">
      <c r="A174" s="25"/>
      <c r="B174" s="25"/>
    </row>
    <row r="175">
      <c r="A175" s="25"/>
      <c r="B175" s="25"/>
    </row>
    <row r="176">
      <c r="A176" s="25"/>
      <c r="B176" s="25"/>
    </row>
    <row r="177">
      <c r="A177" s="25"/>
      <c r="B177" s="25"/>
    </row>
    <row r="178">
      <c r="A178" s="25"/>
      <c r="B178" s="25"/>
    </row>
    <row r="179">
      <c r="A179" s="27"/>
      <c r="B179" s="27"/>
    </row>
    <row r="180">
      <c r="A180" s="25"/>
      <c r="B180" s="25"/>
    </row>
    <row r="181">
      <c r="A181" s="25"/>
      <c r="B181" s="25"/>
    </row>
    <row r="182">
      <c r="A182" s="25"/>
      <c r="B182" s="25"/>
    </row>
    <row r="183">
      <c r="A183" s="25"/>
      <c r="B183" s="25"/>
    </row>
    <row r="184">
      <c r="A184" s="28"/>
      <c r="B184" s="28"/>
    </row>
    <row r="185">
      <c r="A185" s="25"/>
      <c r="B185" s="25"/>
    </row>
    <row r="186">
      <c r="A186" s="25"/>
      <c r="B186" s="25"/>
    </row>
    <row r="187">
      <c r="A187" s="25"/>
      <c r="B187" s="25"/>
    </row>
    <row r="188">
      <c r="A188" s="25"/>
      <c r="B188" s="29"/>
    </row>
    <row r="189">
      <c r="A189" s="25"/>
      <c r="B189" s="25"/>
    </row>
    <row r="190">
      <c r="A190" s="25"/>
      <c r="B190" s="25"/>
    </row>
    <row r="191">
      <c r="A191" s="30"/>
      <c r="B191" s="25"/>
    </row>
    <row r="192">
      <c r="A192" s="25"/>
      <c r="B192" s="25"/>
    </row>
    <row r="193">
      <c r="A193" s="25"/>
      <c r="B193" s="25"/>
    </row>
    <row r="194">
      <c r="A194" s="25"/>
      <c r="B194" s="25"/>
    </row>
    <row r="195">
      <c r="A195" s="25"/>
      <c r="B195" s="25"/>
    </row>
    <row r="196">
      <c r="A196" s="25"/>
      <c r="B196" s="25"/>
    </row>
    <row r="197">
      <c r="A197" s="25"/>
      <c r="B197" s="25"/>
    </row>
    <row r="198">
      <c r="A198" s="25"/>
      <c r="B198" s="25"/>
    </row>
    <row r="199">
      <c r="A199" s="25"/>
      <c r="B199" s="25"/>
    </row>
    <row r="200">
      <c r="A200" s="25"/>
      <c r="B200" s="25"/>
    </row>
    <row r="201">
      <c r="A201" s="25"/>
      <c r="B201" s="25"/>
    </row>
    <row r="202">
      <c r="A202" s="25"/>
      <c r="B202" s="25"/>
    </row>
    <row r="203">
      <c r="A203" s="25"/>
      <c r="B203" s="25"/>
    </row>
    <row r="204">
      <c r="A204" s="25"/>
      <c r="B204" s="25"/>
    </row>
    <row r="205">
      <c r="A205" s="25"/>
      <c r="B205" s="25"/>
    </row>
    <row r="206">
      <c r="A206" s="25"/>
      <c r="B206" s="25"/>
    </row>
    <row r="207">
      <c r="A207" s="25"/>
      <c r="B207" s="25"/>
    </row>
    <row r="208">
      <c r="A208" s="25"/>
      <c r="B208" s="25"/>
    </row>
    <row r="209">
      <c r="A209" s="25"/>
      <c r="B209" s="25"/>
    </row>
    <row r="210">
      <c r="A210" s="25"/>
      <c r="B210" s="25"/>
    </row>
    <row r="211">
      <c r="A211" s="25"/>
      <c r="B211" s="25"/>
    </row>
    <row r="212">
      <c r="A212" s="25"/>
      <c r="B212" s="25"/>
    </row>
    <row r="213">
      <c r="A213" s="25"/>
      <c r="B213" s="25"/>
    </row>
    <row r="214">
      <c r="A214" s="25"/>
      <c r="B214" s="25"/>
    </row>
    <row r="215">
      <c r="A215" s="25"/>
      <c r="B215" s="25"/>
    </row>
    <row r="216">
      <c r="A216" s="25"/>
      <c r="B216" s="25"/>
    </row>
    <row r="217">
      <c r="A217" s="25"/>
      <c r="B217" s="25"/>
    </row>
    <row r="218">
      <c r="A218" s="25"/>
      <c r="B218" s="25"/>
    </row>
    <row r="219">
      <c r="A219" s="25"/>
      <c r="B219" s="25"/>
    </row>
    <row r="220">
      <c r="A220" s="25"/>
      <c r="B220" s="25"/>
    </row>
    <row r="221">
      <c r="A221" s="25"/>
      <c r="B221" s="25"/>
    </row>
    <row r="222">
      <c r="A222" s="25"/>
      <c r="B222" s="25"/>
    </row>
    <row r="223">
      <c r="A223" s="25"/>
      <c r="B223" s="25"/>
    </row>
    <row r="224">
      <c r="A224" s="25"/>
      <c r="B224" s="25"/>
    </row>
    <row r="225">
      <c r="A225" s="25"/>
      <c r="B225" s="25"/>
    </row>
    <row r="226">
      <c r="A226" s="25"/>
      <c r="B226" s="25"/>
    </row>
    <row r="227">
      <c r="A227" s="25"/>
      <c r="B227" s="25"/>
    </row>
    <row r="228">
      <c r="A228" s="25"/>
      <c r="B228" s="25"/>
    </row>
    <row r="229">
      <c r="A229" s="25"/>
      <c r="B229" s="25"/>
    </row>
    <row r="230">
      <c r="A230" s="25"/>
      <c r="B230" s="25"/>
    </row>
    <row r="231">
      <c r="A231" s="25"/>
      <c r="B231" s="25"/>
    </row>
    <row r="232">
      <c r="A232" s="25"/>
      <c r="B232" s="25"/>
    </row>
    <row r="233">
      <c r="A233" s="25"/>
      <c r="B233" s="25"/>
    </row>
    <row r="234">
      <c r="A234" s="25"/>
      <c r="B234" s="25"/>
    </row>
    <row r="235">
      <c r="A235" s="25"/>
      <c r="B235" s="25"/>
    </row>
    <row r="236">
      <c r="A236" s="25"/>
      <c r="B236" s="25"/>
    </row>
    <row r="237">
      <c r="A237" s="25"/>
      <c r="B237" s="25"/>
    </row>
    <row r="238">
      <c r="A238" s="25"/>
      <c r="B238" s="29"/>
    </row>
    <row r="239">
      <c r="A239" s="25"/>
      <c r="B239" s="25"/>
    </row>
    <row r="240">
      <c r="A240" s="31"/>
      <c r="B240" s="32"/>
    </row>
    <row r="241">
      <c r="A241" s="25"/>
      <c r="B241" s="25"/>
    </row>
    <row r="242">
      <c r="A242" s="25"/>
      <c r="B242" s="25"/>
    </row>
    <row r="243">
      <c r="A243" s="25"/>
      <c r="B243" s="25"/>
    </row>
    <row r="244">
      <c r="A244" s="25"/>
      <c r="B244" s="33"/>
    </row>
    <row r="245">
      <c r="A245" s="25"/>
      <c r="B245" s="25"/>
    </row>
    <row r="246">
      <c r="A246" s="25"/>
      <c r="B246" s="25"/>
    </row>
    <row r="247">
      <c r="A247" s="25"/>
      <c r="B247" s="25"/>
    </row>
    <row r="248">
      <c r="A248" s="25"/>
      <c r="B248" s="25"/>
    </row>
    <row r="249">
      <c r="A249" s="25"/>
      <c r="B249" s="25"/>
    </row>
    <row r="250">
      <c r="A250" s="25"/>
      <c r="B250" s="25"/>
    </row>
    <row r="251">
      <c r="A251" s="25"/>
      <c r="B251" s="25"/>
    </row>
    <row r="252">
      <c r="A252" s="25"/>
      <c r="B252" s="25"/>
    </row>
    <row r="253">
      <c r="A253" s="25"/>
      <c r="B253" s="25"/>
    </row>
    <row r="254">
      <c r="A254" s="25"/>
      <c r="B254" s="25"/>
    </row>
    <row r="255">
      <c r="A255" s="21"/>
      <c r="B255" s="25"/>
    </row>
    <row r="256">
      <c r="A256" s="25"/>
      <c r="B256" s="25"/>
    </row>
    <row r="257">
      <c r="A257" s="25"/>
      <c r="B257" s="25"/>
    </row>
    <row r="258">
      <c r="A258" s="25"/>
      <c r="B258" s="25"/>
    </row>
    <row r="259">
      <c r="A259" s="25"/>
      <c r="B259" s="25"/>
    </row>
    <row r="260">
      <c r="A260" s="25"/>
      <c r="B260" s="25"/>
    </row>
    <row r="261">
      <c r="A261" s="26"/>
      <c r="B261" s="25"/>
    </row>
    <row r="262">
      <c r="A262" s="25"/>
      <c r="B262" s="25"/>
    </row>
    <row r="263">
      <c r="A263" s="25"/>
      <c r="B263" s="25"/>
    </row>
    <row r="264">
      <c r="A264" s="25"/>
      <c r="B264" s="25"/>
    </row>
    <row r="265">
      <c r="A265" s="34"/>
      <c r="B265" s="34"/>
    </row>
    <row r="266">
      <c r="A266" s="25"/>
      <c r="B266" s="25"/>
    </row>
    <row r="267">
      <c r="A267" s="25"/>
      <c r="B267" s="25"/>
    </row>
    <row r="268">
      <c r="A268" s="26"/>
      <c r="B268" s="26"/>
    </row>
    <row r="269">
      <c r="A269" s="25"/>
      <c r="B269" s="25"/>
    </row>
    <row r="270">
      <c r="A270" s="25"/>
      <c r="B270" s="25"/>
    </row>
    <row r="271">
      <c r="A271" s="25"/>
      <c r="B271" s="25"/>
    </row>
    <row r="272">
      <c r="A272" s="25"/>
      <c r="B272" s="25"/>
    </row>
    <row r="273">
      <c r="A273" s="25"/>
      <c r="B273" s="25"/>
    </row>
    <row r="274">
      <c r="A274" s="25"/>
      <c r="B274" s="25"/>
    </row>
    <row r="275">
      <c r="A275" s="25"/>
      <c r="B275" s="25"/>
    </row>
    <row r="276">
      <c r="A276" s="25"/>
      <c r="B276" s="25"/>
    </row>
    <row r="277">
      <c r="A277" s="25"/>
      <c r="B277" s="25"/>
    </row>
    <row r="278">
      <c r="A278" s="25"/>
      <c r="B278" s="25"/>
    </row>
    <row r="279">
      <c r="A279" s="35"/>
      <c r="B279" s="25"/>
    </row>
    <row r="280">
      <c r="A280" s="25"/>
      <c r="B280" s="25"/>
    </row>
    <row r="281">
      <c r="A281" s="21"/>
      <c r="B281" s="25"/>
    </row>
    <row r="282">
      <c r="A282" s="25"/>
      <c r="B282" s="25"/>
    </row>
    <row r="283">
      <c r="A283" s="25"/>
      <c r="B283" s="25"/>
    </row>
    <row r="284">
      <c r="A284" s="25"/>
      <c r="B284" s="25"/>
    </row>
    <row r="285">
      <c r="A285" s="25"/>
      <c r="B285" s="25"/>
    </row>
    <row r="286">
      <c r="A286" s="25"/>
      <c r="B286" s="25"/>
    </row>
    <row r="287">
      <c r="A287" s="25"/>
      <c r="B287" s="25"/>
    </row>
    <row r="288">
      <c r="A288" s="25"/>
      <c r="B288" s="25"/>
    </row>
    <row r="289">
      <c r="A289" s="25"/>
      <c r="B289" s="25"/>
    </row>
    <row r="290">
      <c r="A290" s="25"/>
      <c r="B290" s="25"/>
    </row>
    <row r="291">
      <c r="A291" s="25"/>
      <c r="B291" s="25"/>
    </row>
    <row r="292">
      <c r="A292" s="25"/>
      <c r="B292" s="25"/>
    </row>
    <row r="293">
      <c r="A293" s="25"/>
      <c r="B293" s="25"/>
    </row>
    <row r="294">
      <c r="A294" s="25"/>
      <c r="B294" s="25"/>
    </row>
    <row r="295">
      <c r="A295" s="25"/>
      <c r="B295" s="29"/>
    </row>
    <row r="296">
      <c r="A296" s="25"/>
      <c r="B296" s="25"/>
    </row>
    <row r="297">
      <c r="A297" s="25"/>
      <c r="B297" s="25"/>
    </row>
    <row r="298">
      <c r="A298" s="25"/>
      <c r="B298" s="25"/>
    </row>
    <row r="299">
      <c r="A299" s="25"/>
      <c r="B299" s="25"/>
    </row>
    <row r="300">
      <c r="A300" s="34"/>
      <c r="B300" s="25"/>
    </row>
    <row r="301">
      <c r="A301" s="25"/>
      <c r="B301" s="25"/>
    </row>
    <row r="302">
      <c r="A302" s="25"/>
      <c r="B302" s="25"/>
    </row>
    <row r="303">
      <c r="A303" s="25"/>
      <c r="B303" s="25"/>
    </row>
    <row r="304">
      <c r="A304" s="25"/>
      <c r="B304" s="36"/>
    </row>
    <row r="305">
      <c r="A305" s="25"/>
      <c r="B305" s="25"/>
    </row>
    <row r="306">
      <c r="A306" s="25"/>
      <c r="B306" s="25"/>
    </row>
    <row r="307">
      <c r="A307" s="37"/>
      <c r="B307" s="38"/>
    </row>
    <row r="308">
      <c r="A308" s="25"/>
      <c r="B308" s="37"/>
    </row>
    <row r="309">
      <c r="A309" s="25"/>
      <c r="B309" s="25"/>
    </row>
    <row r="310">
      <c r="A310" s="25"/>
      <c r="B310" s="25"/>
    </row>
    <row r="311">
      <c r="A311" s="25"/>
      <c r="B311" s="25"/>
    </row>
    <row r="312">
      <c r="A312" s="39"/>
      <c r="B312" s="25"/>
    </row>
    <row r="313">
      <c r="A313" s="25"/>
      <c r="B313" s="25"/>
    </row>
    <row r="314">
      <c r="A314" s="25"/>
      <c r="B314" s="25"/>
    </row>
    <row r="315">
      <c r="A315" s="25"/>
      <c r="B315" s="25"/>
    </row>
    <row r="316">
      <c r="A316" s="25"/>
      <c r="B316" s="25"/>
    </row>
    <row r="317">
      <c r="A317" s="25"/>
      <c r="B317" s="25"/>
    </row>
    <row r="318">
      <c r="A318" s="25"/>
      <c r="B318" s="25"/>
    </row>
    <row r="319">
      <c r="A319" s="40"/>
      <c r="B319" s="25"/>
    </row>
    <row r="320">
      <c r="A320" s="25"/>
      <c r="B320" s="25"/>
    </row>
    <row r="321">
      <c r="A321" s="25"/>
      <c r="B321" s="25"/>
    </row>
    <row r="322">
      <c r="A322" s="25"/>
      <c r="B322" s="25"/>
    </row>
    <row r="323">
      <c r="A323" s="25"/>
      <c r="B323" s="25"/>
    </row>
    <row r="324">
      <c r="A324" s="25"/>
      <c r="B324" s="25"/>
    </row>
    <row r="325">
      <c r="A325" s="25"/>
      <c r="B325" s="25"/>
    </row>
    <row r="326">
      <c r="A326" s="25"/>
      <c r="B326" s="25"/>
    </row>
    <row r="327">
      <c r="A327" s="25"/>
      <c r="B327" s="25"/>
    </row>
    <row r="328">
      <c r="A328" s="25"/>
      <c r="B328" s="25"/>
    </row>
    <row r="329">
      <c r="A329" s="25"/>
      <c r="B329" s="25"/>
    </row>
    <row r="330">
      <c r="A330" s="25"/>
      <c r="B330" s="25"/>
    </row>
    <row r="331">
      <c r="A331" s="25"/>
      <c r="B331" s="25"/>
    </row>
    <row r="332">
      <c r="A332" s="25"/>
      <c r="B332" s="25"/>
    </row>
    <row r="333">
      <c r="A333" s="25"/>
      <c r="B333" s="25"/>
    </row>
    <row r="334">
      <c r="A334" s="25"/>
      <c r="B334" s="25"/>
    </row>
    <row r="335">
      <c r="A335" s="25"/>
      <c r="B335" s="25"/>
    </row>
    <row r="336">
      <c r="A336" s="25"/>
      <c r="B336" s="25"/>
    </row>
    <row r="337">
      <c r="A337" s="25"/>
      <c r="B337" s="25"/>
    </row>
    <row r="338">
      <c r="A338" s="25"/>
      <c r="B338" s="25"/>
    </row>
    <row r="339">
      <c r="A339" s="25"/>
      <c r="B339" s="25"/>
    </row>
    <row r="340">
      <c r="A340" s="25"/>
      <c r="B340" s="25"/>
    </row>
    <row r="341">
      <c r="A341" s="25"/>
      <c r="B341" s="25"/>
    </row>
    <row r="342">
      <c r="A342" s="25"/>
      <c r="B342" s="25"/>
    </row>
    <row r="343">
      <c r="A343" s="25"/>
      <c r="B343" s="25"/>
    </row>
    <row r="344">
      <c r="A344" s="25"/>
      <c r="B344" s="25"/>
    </row>
    <row r="345">
      <c r="A345" s="25"/>
      <c r="B345" s="25"/>
    </row>
    <row r="346">
      <c r="A346" s="25"/>
      <c r="B346" s="41"/>
    </row>
    <row r="347">
      <c r="A347" s="25"/>
      <c r="B347" s="25"/>
    </row>
    <row r="348">
      <c r="A348" s="25"/>
      <c r="B348" s="25"/>
    </row>
    <row r="349">
      <c r="A349" s="25"/>
      <c r="B349" s="25"/>
    </row>
    <row r="350">
      <c r="A350" s="25"/>
      <c r="B350" s="25"/>
    </row>
    <row r="351">
      <c r="A351" s="25"/>
      <c r="B351" s="25"/>
    </row>
    <row r="352">
      <c r="A352" s="25"/>
      <c r="B352" s="25"/>
    </row>
    <row r="353">
      <c r="A353" s="25"/>
      <c r="B353" s="25"/>
    </row>
    <row r="354">
      <c r="A354" s="25"/>
      <c r="B354" s="25"/>
    </row>
    <row r="355">
      <c r="A355" s="25"/>
      <c r="B355" s="25"/>
    </row>
    <row r="356">
      <c r="A356" s="42"/>
      <c r="B356" s="42"/>
    </row>
    <row r="357">
      <c r="A357" s="25"/>
      <c r="B357" s="25"/>
    </row>
    <row r="358">
      <c r="A358" s="25"/>
      <c r="B358" s="25"/>
    </row>
    <row r="359">
      <c r="A359" s="25"/>
      <c r="B359" s="25"/>
    </row>
    <row r="360">
      <c r="A360" s="25"/>
      <c r="B360" s="25"/>
    </row>
    <row r="361">
      <c r="A361" s="25"/>
      <c r="B361" s="25"/>
    </row>
    <row r="362">
      <c r="A362" s="25"/>
      <c r="B362" s="25"/>
    </row>
    <row r="363">
      <c r="A363" s="25"/>
      <c r="B363" s="25"/>
    </row>
    <row r="364">
      <c r="A364" s="25"/>
      <c r="B364" s="25"/>
    </row>
    <row r="365">
      <c r="A365" s="25"/>
      <c r="B365" s="25"/>
    </row>
    <row r="366">
      <c r="A366" s="25"/>
      <c r="B366" s="25"/>
    </row>
    <row r="367">
      <c r="A367" s="25"/>
      <c r="B367" s="25"/>
    </row>
    <row r="368">
      <c r="A368" s="25"/>
      <c r="B368" s="25"/>
    </row>
    <row r="369">
      <c r="A369" s="25"/>
      <c r="B369" s="25"/>
    </row>
    <row r="370">
      <c r="A370" s="25"/>
      <c r="B370" s="25"/>
    </row>
    <row r="371">
      <c r="A371" s="25"/>
      <c r="B371" s="25"/>
    </row>
    <row r="372">
      <c r="A372" s="25"/>
      <c r="B372" s="25"/>
    </row>
    <row r="373">
      <c r="A373" s="25"/>
      <c r="B373" s="25"/>
    </row>
    <row r="374">
      <c r="A374" s="25"/>
      <c r="B374" s="25"/>
    </row>
    <row r="375">
      <c r="A375" s="25"/>
      <c r="B375" s="25"/>
    </row>
    <row r="376">
      <c r="A376" s="25"/>
      <c r="B376" s="25"/>
    </row>
    <row r="377">
      <c r="A377" s="25"/>
      <c r="B377" s="25"/>
    </row>
    <row r="378">
      <c r="A378" s="25"/>
      <c r="B378" s="25"/>
    </row>
    <row r="379">
      <c r="A379" s="25"/>
      <c r="B379" s="25"/>
    </row>
    <row r="380">
      <c r="A380" s="25"/>
      <c r="B380" s="25"/>
    </row>
    <row r="381">
      <c r="A381" s="25"/>
      <c r="B381" s="25"/>
    </row>
    <row r="382">
      <c r="A382" s="25"/>
      <c r="B382" s="25"/>
    </row>
    <row r="383">
      <c r="A383" s="25"/>
      <c r="B383" s="25"/>
    </row>
    <row r="384">
      <c r="A384" s="21"/>
      <c r="B384" s="21"/>
    </row>
    <row r="385">
      <c r="A385" s="21"/>
      <c r="B385" s="21"/>
    </row>
    <row r="386">
      <c r="A386" s="21"/>
      <c r="B386" s="21"/>
    </row>
    <row r="387">
      <c r="A387" s="21"/>
      <c r="B387" s="21"/>
    </row>
    <row r="388">
      <c r="A388" s="21"/>
      <c r="B388" s="21"/>
    </row>
    <row r="389">
      <c r="A389" s="21"/>
      <c r="B389" s="21"/>
    </row>
    <row r="390">
      <c r="A390" s="21"/>
      <c r="B390" s="21"/>
    </row>
    <row r="391">
      <c r="A391" s="21"/>
      <c r="B391" s="21"/>
    </row>
    <row r="392">
      <c r="A392" s="21"/>
      <c r="B392" s="21"/>
    </row>
    <row r="393">
      <c r="A393" s="21"/>
      <c r="B393" s="21"/>
    </row>
    <row r="394">
      <c r="A394" s="21"/>
      <c r="B394" s="21"/>
    </row>
    <row r="395">
      <c r="A395" s="21"/>
      <c r="B395" s="43"/>
    </row>
    <row r="396">
      <c r="A396" s="21"/>
      <c r="B396" s="21"/>
    </row>
    <row r="397">
      <c r="A397" s="21"/>
      <c r="B397" s="21"/>
    </row>
    <row r="398">
      <c r="A398" s="44"/>
      <c r="B398" s="45"/>
    </row>
    <row r="399">
      <c r="A399" s="45"/>
      <c r="B399" s="45"/>
    </row>
    <row r="400">
      <c r="A400" s="44"/>
      <c r="B400" s="45"/>
    </row>
    <row r="401">
      <c r="A401" s="44"/>
      <c r="B401" s="45"/>
    </row>
    <row r="402">
      <c r="A402" s="44"/>
      <c r="B402" s="45"/>
    </row>
    <row r="403">
      <c r="A403" s="44"/>
      <c r="B403" s="45"/>
    </row>
    <row r="404">
      <c r="A404" s="44"/>
      <c r="B404" s="45"/>
    </row>
    <row r="405">
      <c r="A405" s="44"/>
      <c r="B405" s="45"/>
    </row>
    <row r="406">
      <c r="A406" s="44"/>
      <c r="B406" s="45"/>
    </row>
    <row r="407">
      <c r="A407" s="44"/>
      <c r="B407" s="45"/>
    </row>
    <row r="408">
      <c r="A408" s="45"/>
      <c r="B408" s="21"/>
    </row>
    <row r="409">
      <c r="A409" s="44"/>
      <c r="B409" s="45"/>
    </row>
    <row r="410">
      <c r="A410" s="44"/>
      <c r="B410" s="45"/>
    </row>
    <row r="411">
      <c r="A411" s="44"/>
      <c r="B411" s="45"/>
    </row>
    <row r="412">
      <c r="A412" s="44"/>
      <c r="B412" s="45"/>
    </row>
    <row r="413">
      <c r="A413" s="44"/>
      <c r="B413" s="45"/>
    </row>
    <row r="414">
      <c r="A414" s="21"/>
      <c r="B414" s="21"/>
    </row>
    <row r="415">
      <c r="A415" s="44"/>
      <c r="B415" s="45"/>
    </row>
    <row r="416">
      <c r="A416" s="44"/>
      <c r="B416" s="45"/>
    </row>
    <row r="417">
      <c r="A417" s="44"/>
      <c r="B417" s="45"/>
    </row>
    <row r="418">
      <c r="A418" s="44"/>
      <c r="B418" s="45"/>
    </row>
    <row r="419">
      <c r="A419" s="44"/>
      <c r="B419" s="45"/>
    </row>
    <row r="420">
      <c r="A420" s="44"/>
      <c r="B420" s="45"/>
    </row>
    <row r="421">
      <c r="A421" s="44"/>
      <c r="B421" s="45"/>
    </row>
    <row r="422">
      <c r="A422" s="46"/>
      <c r="B422" s="37"/>
    </row>
    <row r="423">
      <c r="A423" s="44"/>
      <c r="B423" s="45"/>
    </row>
    <row r="424">
      <c r="A424" s="46"/>
      <c r="B424" s="37"/>
    </row>
    <row r="425">
      <c r="A425" s="46"/>
      <c r="B425" s="37"/>
    </row>
    <row r="426">
      <c r="A426" s="46"/>
      <c r="B426" s="37"/>
    </row>
    <row r="427">
      <c r="A427" s="46"/>
      <c r="B427" s="37"/>
    </row>
    <row r="428">
      <c r="A428" s="46"/>
      <c r="B428" s="37"/>
    </row>
    <row r="429">
      <c r="A429" s="46"/>
      <c r="B429" s="37"/>
    </row>
    <row r="430">
      <c r="A430" s="46"/>
      <c r="B430" s="37"/>
    </row>
    <row r="431">
      <c r="A431" s="46"/>
      <c r="B431" s="37"/>
    </row>
    <row r="432">
      <c r="A432" s="46"/>
      <c r="B432" s="37"/>
    </row>
    <row r="433">
      <c r="A433" s="44"/>
      <c r="B433" s="45"/>
    </row>
    <row r="434">
      <c r="A434" s="44"/>
      <c r="B434" s="45"/>
    </row>
    <row r="435">
      <c r="A435" s="44"/>
      <c r="B435" s="45"/>
    </row>
    <row r="436">
      <c r="A436" s="21"/>
      <c r="B436" s="21"/>
    </row>
    <row r="437">
      <c r="A437" s="21"/>
      <c r="B437" s="21"/>
    </row>
    <row r="438">
      <c r="A438" s="47"/>
      <c r="B438" s="47"/>
    </row>
    <row r="439">
      <c r="A439" s="21"/>
      <c r="B439" s="21"/>
    </row>
    <row r="440">
      <c r="A440" s="21"/>
      <c r="B440" s="48"/>
    </row>
    <row r="441">
      <c r="A441" s="21"/>
      <c r="B441" s="21"/>
    </row>
    <row r="442">
      <c r="A442" s="21"/>
      <c r="B442" s="21"/>
    </row>
    <row r="443">
      <c r="A443" s="21"/>
      <c r="B443" s="21"/>
    </row>
    <row r="444">
      <c r="A444" s="21"/>
      <c r="B444" s="21"/>
    </row>
    <row r="445">
      <c r="A445" s="21"/>
      <c r="B445" s="21"/>
    </row>
    <row r="446">
      <c r="A446" s="21"/>
      <c r="B446" s="21"/>
    </row>
    <row r="447">
      <c r="A447" s="46"/>
      <c r="B447" s="37"/>
    </row>
    <row r="448">
      <c r="A448" s="49" t="str">
        <f>IFERROR(__xludf.DUMMYFUNCTION("QUERY('Лист300'!A:J,""SELECT *"")"),"Вавилен")</f>
        <v>Вавилен</v>
      </c>
      <c r="B448" s="50" t="str">
        <f>IFERROR(__xludf.DUMMYFUNCTION("""COMPUTED_VALUE"""),"Татарский")</f>
        <v>Татарский</v>
      </c>
      <c r="C448" s="51"/>
      <c r="D448" s="51"/>
      <c r="E448" s="51"/>
      <c r="F448" s="51"/>
      <c r="G448" s="51"/>
      <c r="H448" s="51"/>
      <c r="I448" s="51"/>
      <c r="J448" s="51"/>
    </row>
    <row r="449">
      <c r="A449" s="51" t="str">
        <f>IFERROR(__xludf.DUMMYFUNCTION("""COMPUTED_VALUE"""),"Петр")</f>
        <v>Петр</v>
      </c>
      <c r="B449" s="51" t="str">
        <f>IFERROR(__xludf.DUMMYFUNCTION("""COMPUTED_VALUE"""),"Пустота")</f>
        <v>Пустота</v>
      </c>
      <c r="C449" s="51"/>
      <c r="D449" s="51"/>
      <c r="E449" s="51"/>
      <c r="F449" s="51"/>
      <c r="G449" s="51"/>
      <c r="H449" s="51"/>
      <c r="I449" s="51"/>
      <c r="J449" s="51"/>
    </row>
    <row r="450">
      <c r="A450" s="51" t="str">
        <f>IFERROR(__xludf.DUMMYFUNCTION("""COMPUTED_VALUE"""),"Мальчиш-Кибальчиш")</f>
        <v>Мальчиш-Кибальчиш</v>
      </c>
      <c r="B450" s="51"/>
      <c r="C450" s="51"/>
      <c r="D450" s="51"/>
      <c r="E450" s="51"/>
      <c r="F450" s="51"/>
      <c r="G450" s="51"/>
      <c r="H450" s="51"/>
      <c r="I450" s="51"/>
      <c r="J450" s="51"/>
    </row>
    <row r="451">
      <c r="A451" s="51" t="str">
        <f>IFERROR(__xludf.DUMMYFUNCTION("""COMPUTED_VALUE"""),"Николай ")</f>
        <v>Николай </v>
      </c>
      <c r="B451" s="51" t="str">
        <f>IFERROR(__xludf.DUMMYFUNCTION("""COMPUTED_VALUE"""),"Ставрогин")</f>
        <v>Ставрогин</v>
      </c>
      <c r="C451" s="51"/>
      <c r="D451" s="51"/>
      <c r="E451" s="51"/>
      <c r="F451" s="51"/>
      <c r="G451" s="51"/>
      <c r="H451" s="51"/>
      <c r="I451" s="51"/>
      <c r="J451" s="51"/>
    </row>
    <row r="452">
      <c r="A452" s="51" t="str">
        <f>IFERROR(__xludf.DUMMYFUNCTION("""COMPUTED_VALUE"""),"Татьяна")</f>
        <v>Татьяна</v>
      </c>
      <c r="B452" s="51" t="str">
        <f>IFERROR(__xludf.DUMMYFUNCTION("""COMPUTED_VALUE"""),"Ларина")</f>
        <v>Ларина</v>
      </c>
      <c r="C452" s="51"/>
      <c r="D452" s="51"/>
      <c r="E452" s="51"/>
      <c r="F452" s="51"/>
      <c r="G452" s="51"/>
      <c r="H452" s="51"/>
      <c r="I452" s="51"/>
      <c r="J452" s="51"/>
    </row>
    <row r="453">
      <c r="A453" s="51" t="str">
        <f>IFERROR(__xludf.DUMMYFUNCTION("""COMPUTED_VALUE"""),"Владимир")</f>
        <v>Владимир</v>
      </c>
      <c r="B453" s="51" t="str">
        <f>IFERROR(__xludf.DUMMYFUNCTION("""COMPUTED_VALUE"""),"Дубровский")</f>
        <v>Дубровский</v>
      </c>
      <c r="C453" s="51"/>
      <c r="D453" s="51"/>
      <c r="E453" s="51"/>
      <c r="F453" s="51"/>
      <c r="G453" s="51"/>
      <c r="H453" s="51"/>
      <c r="I453" s="51"/>
      <c r="J453" s="51"/>
    </row>
    <row r="454">
      <c r="A454" s="51" t="str">
        <f>IFERROR(__xludf.DUMMYFUNCTION("""COMPUTED_VALUE"""),"Анна")</f>
        <v>Анна</v>
      </c>
      <c r="B454" s="51" t="str">
        <f>IFERROR(__xludf.DUMMYFUNCTION("""COMPUTED_VALUE"""),"Каренина")</f>
        <v>Каренина</v>
      </c>
      <c r="C454" s="51"/>
      <c r="D454" s="51"/>
      <c r="E454" s="51"/>
      <c r="F454" s="51"/>
      <c r="G454" s="51"/>
      <c r="H454" s="51"/>
      <c r="I454" s="51"/>
      <c r="J454" s="51"/>
    </row>
    <row r="455">
      <c r="A455" s="51" t="str">
        <f>IFERROR(__xludf.DUMMYFUNCTION("""COMPUTED_VALUE"""),"Пьер")</f>
        <v>Пьер</v>
      </c>
      <c r="B455" s="51" t="str">
        <f>IFERROR(__xludf.DUMMYFUNCTION("""COMPUTED_VALUE"""),"Безухов")</f>
        <v>Безухов</v>
      </c>
      <c r="C455" s="51"/>
      <c r="D455" s="51" t="str">
        <f>IFERROR(__xludf.DUMMYFUNCTION("""COMPUTED_VALUE"""),"Сотри")</f>
        <v>Сотри</v>
      </c>
      <c r="E455" s="51" t="str">
        <f>IFERROR(__xludf.DUMMYFUNCTION("""COMPUTED_VALUE"""),"меня")</f>
        <v>меня</v>
      </c>
      <c r="F455" s="51" t="str">
        <f>IFERROR(__xludf.DUMMYFUNCTION("""COMPUTED_VALUE"""),"если")</f>
        <v>если</v>
      </c>
      <c r="G455" s="51" t="str">
        <f>IFERROR(__xludf.DUMMYFUNCTION("""COMPUTED_VALUE"""),"сможешь")</f>
        <v>сможешь</v>
      </c>
      <c r="H455" s="51" t="str">
        <f>IFERROR(__xludf.DUMMYFUNCTION("""COMPUTED_VALUE"""),"😁")</f>
        <v>😁</v>
      </c>
      <c r="I455" s="51"/>
      <c r="J455" s="51"/>
    </row>
    <row r="456">
      <c r="A456" s="51" t="str">
        <f>IFERROR(__xludf.DUMMYFUNCTION("""COMPUTED_VALUE"""),"Эркюль")</f>
        <v>Эркюль</v>
      </c>
      <c r="B456" s="51" t="str">
        <f>IFERROR(__xludf.DUMMYFUNCTION("""COMPUTED_VALUE"""),"Пуаро")</f>
        <v>Пуаро</v>
      </c>
      <c r="C456" s="51"/>
      <c r="D456" s="51"/>
      <c r="E456" s="51"/>
      <c r="F456" s="51"/>
      <c r="G456" s="51"/>
      <c r="H456" s="51"/>
      <c r="I456" s="51"/>
      <c r="J456" s="51"/>
    </row>
    <row r="457">
      <c r="A457" s="51" t="str">
        <f>IFERROR(__xludf.DUMMYFUNCTION("""COMPUTED_VALUE"""),"Шерлок")</f>
        <v>Шерлок</v>
      </c>
      <c r="B457" s="51" t="str">
        <f>IFERROR(__xludf.DUMMYFUNCTION("""COMPUTED_VALUE"""),"Холмс")</f>
        <v>Холмс</v>
      </c>
      <c r="C457" s="51"/>
      <c r="D457" s="51"/>
      <c r="E457" s="51"/>
      <c r="F457" s="51"/>
      <c r="G457" s="51"/>
      <c r="H457" s="51"/>
      <c r="I457" s="51"/>
      <c r="J457" s="51"/>
    </row>
    <row r="458">
      <c r="A458" s="51" t="str">
        <f>IFERROR(__xludf.DUMMYFUNCTION("""COMPUTED_VALUE"""),"Скарамучча")</f>
        <v>Скарамучча</v>
      </c>
      <c r="B458" s="51"/>
      <c r="C458" s="51"/>
      <c r="D458" s="51"/>
      <c r="E458" s="51"/>
      <c r="F458" s="51"/>
      <c r="G458" s="51"/>
      <c r="H458" s="51"/>
      <c r="I458" s="51"/>
      <c r="J458" s="51"/>
    </row>
    <row r="459">
      <c r="A459" s="51" t="str">
        <f>IFERROR(__xludf.DUMMYFUNCTION("""COMPUTED_VALUE"""),"Пётр")</f>
        <v>Пётр</v>
      </c>
      <c r="B459" s="51" t="str">
        <f>IFERROR(__xludf.DUMMYFUNCTION("""COMPUTED_VALUE"""),"Сковорода")</f>
        <v>Сковорода</v>
      </c>
      <c r="C459" s="51"/>
      <c r="D459" s="51"/>
      <c r="E459" s="51"/>
      <c r="F459" s="51"/>
      <c r="G459" s="51"/>
      <c r="H459" s="51"/>
      <c r="I459" s="51"/>
      <c r="J459" s="51"/>
    </row>
    <row r="460">
      <c r="A460" s="51" t="str">
        <f>IFERROR(__xludf.DUMMYFUNCTION("""COMPUTED_VALUE"""),"Ханна")</f>
        <v>Ханна</v>
      </c>
      <c r="B460" s="51" t="str">
        <f>IFERROR(__xludf.DUMMYFUNCTION("""COMPUTED_VALUE"""),"Арендт")</f>
        <v>Арендт</v>
      </c>
      <c r="C460" s="51"/>
      <c r="D460" s="51"/>
      <c r="E460" s="51"/>
      <c r="F460" s="51"/>
      <c r="G460" s="51"/>
      <c r="H460" s="51"/>
      <c r="I460" s="51"/>
      <c r="J460" s="51"/>
    </row>
    <row r="461">
      <c r="A461" s="51" t="str">
        <f>IFERROR(__xludf.DUMMYFUNCTION("""COMPUTED_VALUE"""),"Виктор")</f>
        <v>Виктор</v>
      </c>
      <c r="B461" s="51" t="str">
        <f>IFERROR(__xludf.DUMMYFUNCTION("""COMPUTED_VALUE"""),"Франкл")</f>
        <v>Франкл</v>
      </c>
      <c r="C461" s="51"/>
      <c r="D461" s="51"/>
      <c r="E461" s="51"/>
      <c r="F461" s="51"/>
      <c r="G461" s="51"/>
      <c r="H461" s="51"/>
      <c r="I461" s="51"/>
      <c r="J461" s="51"/>
    </row>
    <row r="462">
      <c r="A462" s="51" t="str">
        <f>IFERROR(__xludf.DUMMYFUNCTION("""COMPUTED_VALUE"""),"Мишель")</f>
        <v>Мишель</v>
      </c>
      <c r="B462" s="51" t="str">
        <f>IFERROR(__xludf.DUMMYFUNCTION("""COMPUTED_VALUE"""),"Фуко")</f>
        <v>Фуко</v>
      </c>
      <c r="C462" s="51"/>
      <c r="D462" s="51"/>
      <c r="E462" s="51"/>
      <c r="F462" s="51"/>
      <c r="G462" s="51"/>
      <c r="H462" s="51"/>
      <c r="I462" s="51"/>
      <c r="J462" s="51"/>
    </row>
    <row r="463">
      <c r="A463" s="51" t="str">
        <f>IFERROR(__xludf.DUMMYFUNCTION("""COMPUTED_VALUE"""),"Жак ")</f>
        <v>Жак </v>
      </c>
      <c r="B463" s="51" t="str">
        <f>IFERROR(__xludf.DUMMYFUNCTION("""COMPUTED_VALUE"""),"Деррида")</f>
        <v>Деррида</v>
      </c>
      <c r="C463" s="51"/>
      <c r="D463" s="51"/>
      <c r="E463" s="51"/>
      <c r="F463" s="51"/>
      <c r="G463" s="51"/>
      <c r="H463" s="51"/>
      <c r="I463" s="51"/>
      <c r="J463" s="51"/>
    </row>
    <row r="464">
      <c r="A464" s="51" t="str">
        <f>IFERROR(__xludf.DUMMYFUNCTION("""COMPUTED_VALUE"""),"Иешуа")</f>
        <v>Иешуа</v>
      </c>
      <c r="B464" s="51" t="str">
        <f>IFERROR(__xludf.DUMMYFUNCTION("""COMPUTED_VALUE"""),"Га-Ноцри")</f>
        <v>Га-Ноцри</v>
      </c>
      <c r="C464" s="51"/>
      <c r="D464" s="51"/>
      <c r="E464" s="51"/>
      <c r="F464" s="51"/>
      <c r="G464" s="51"/>
      <c r="H464" s="51"/>
      <c r="I464" s="51"/>
      <c r="J464" s="51"/>
    </row>
    <row r="465">
      <c r="A465" s="51" t="str">
        <f>IFERROR(__xludf.DUMMYFUNCTION("""COMPUTED_VALUE"""),"Полиграф")</f>
        <v>Полиграф</v>
      </c>
      <c r="B465" s="51" t="str">
        <f>IFERROR(__xludf.DUMMYFUNCTION("""COMPUTED_VALUE"""),"Шариков")</f>
        <v>Шариков</v>
      </c>
      <c r="C465" s="51"/>
      <c r="D465" s="51"/>
      <c r="E465" s="51"/>
      <c r="F465" s="51"/>
      <c r="G465" s="51"/>
      <c r="H465" s="51"/>
      <c r="I465" s="51"/>
      <c r="J465" s="51"/>
    </row>
    <row r="466">
      <c r="A466" s="51" t="str">
        <f>IFERROR(__xludf.DUMMYFUNCTION("""COMPUTED_VALUE"""),"Марченко")</f>
        <v>Марченко</v>
      </c>
      <c r="B466" s="51" t="str">
        <f>IFERROR(__xludf.DUMMYFUNCTION("""COMPUTED_VALUE"""),"Добрикасар")</f>
        <v>Добрикасар</v>
      </c>
      <c r="C466" s="51"/>
      <c r="D466" s="51" t="str">
        <f>IFERROR(__xludf.DUMMYFUNCTION("""COMPUTED_VALUE"""),"Стирай")</f>
        <v>Стирай</v>
      </c>
      <c r="E466" s="51" t="str">
        <f>IFERROR(__xludf.DUMMYFUNCTION("""COMPUTED_VALUE"""),"меня")</f>
        <v>меня</v>
      </c>
      <c r="F466" s="51" t="str">
        <f>IFERROR(__xludf.DUMMYFUNCTION("""COMPUTED_VALUE"""),"полностью")</f>
        <v>полностью</v>
      </c>
      <c r="G466" s="51" t="str">
        <f>IFERROR(__xludf.DUMMYFUNCTION("""COMPUTED_VALUE"""),"😁")</f>
        <v>😁</v>
      </c>
      <c r="H466" s="51"/>
      <c r="I466" s="51"/>
      <c r="J466" s="51"/>
    </row>
    <row r="467">
      <c r="A467" s="51" t="str">
        <f>IFERROR(__xludf.DUMMYFUNCTION("""COMPUTED_VALUE"""),"Гарри ")</f>
        <v>Гарри </v>
      </c>
      <c r="B467" s="51" t="str">
        <f>IFERROR(__xludf.DUMMYFUNCTION("""COMPUTED_VALUE"""),"Пёссс")</f>
        <v>Пёссс</v>
      </c>
      <c r="C467" s="51"/>
      <c r="D467" s="51"/>
      <c r="E467" s="51"/>
      <c r="F467" s="51"/>
      <c r="G467" s="51"/>
      <c r="H467" s="51"/>
      <c r="I467" s="51"/>
      <c r="J467" s="51"/>
    </row>
    <row r="468">
      <c r="A468" s="51" t="str">
        <f>IFERROR(__xludf.DUMMYFUNCTION("""COMPUTED_VALUE"""),"Робинзон")</f>
        <v>Робинзон</v>
      </c>
      <c r="B468" s="51" t="str">
        <f>IFERROR(__xludf.DUMMYFUNCTION("""COMPUTED_VALUE"""),"Крузо")</f>
        <v>Крузо</v>
      </c>
      <c r="C468" s="51"/>
      <c r="D468" s="51"/>
      <c r="E468" s="51"/>
      <c r="F468" s="51"/>
      <c r="G468" s="51"/>
      <c r="H468" s="51"/>
      <c r="I468" s="51"/>
      <c r="J468" s="51"/>
    </row>
    <row r="469">
      <c r="A469" s="51" t="str">
        <f>IFERROR(__xludf.DUMMYFUNCTION("""COMPUTED_VALUE"""),"Рик")</f>
        <v>Рик</v>
      </c>
      <c r="B469" s="51" t="str">
        <f>IFERROR(__xludf.DUMMYFUNCTION("""COMPUTED_VALUE"""),"Санчес")</f>
        <v>Санчес</v>
      </c>
      <c r="C469" s="51"/>
      <c r="D469" s="51"/>
      <c r="E469" s="51"/>
      <c r="F469" s="51"/>
      <c r="G469" s="51"/>
      <c r="H469" s="51"/>
      <c r="I469" s="51"/>
      <c r="J469" s="51"/>
    </row>
    <row r="470">
      <c r="A470" s="51" t="str">
        <f>IFERROR(__xludf.DUMMYFUNCTION("""COMPUTED_VALUE"""),"Сергей")</f>
        <v>Сергей</v>
      </c>
      <c r="B470" s="51" t="str">
        <f>IFERROR(__xludf.DUMMYFUNCTION("""COMPUTED_VALUE"""),"Довлатов")</f>
        <v>Довлатов</v>
      </c>
      <c r="C470" s="51"/>
      <c r="D470" s="51"/>
      <c r="E470" s="51"/>
      <c r="F470" s="51"/>
      <c r="G470" s="51"/>
      <c r="H470" s="51"/>
      <c r="I470" s="51"/>
      <c r="J470" s="51"/>
    </row>
    <row r="471">
      <c r="A471" s="51" t="str">
        <f>IFERROR(__xludf.DUMMYFUNCTION("""COMPUTED_VALUE"""),"Ричард")</f>
        <v>Ричард</v>
      </c>
      <c r="B471" s="51" t="str">
        <f>IFERROR(__xludf.DUMMYFUNCTION("""COMPUTED_VALUE"""),"аааа")</f>
        <v>аааа</v>
      </c>
      <c r="C471" s="51"/>
      <c r="D471" s="51"/>
      <c r="E471" s="51"/>
      <c r="F471" s="51"/>
      <c r="G471" s="51"/>
      <c r="H471" s="51"/>
      <c r="I471" s="51"/>
      <c r="J471" s="51"/>
    </row>
    <row r="472">
      <c r="A472" s="51" t="str">
        <f>IFERROR(__xludf.DUMMYFUNCTION("""COMPUTED_VALUE"""),"Сафер ")</f>
        <v>Сафер </v>
      </c>
      <c r="B472" s="51" t="str">
        <f>IFERROR(__xludf.DUMMYFUNCTION("""COMPUTED_VALUE"""),"Клианер")</f>
        <v>Клианер</v>
      </c>
      <c r="C472" s="51"/>
      <c r="D472" s="51"/>
      <c r="E472" s="51"/>
      <c r="F472" s="51"/>
      <c r="G472" s="51"/>
      <c r="H472" s="51"/>
      <c r="I472" s="51"/>
      <c r="J472" s="51"/>
    </row>
    <row r="473">
      <c r="A473" s="51" t="str">
        <f>IFERROR(__xludf.DUMMYFUNCTION("""COMPUTED_VALUE"""),"Рэй")</f>
        <v>Рэй</v>
      </c>
      <c r="B473" s="51" t="str">
        <f>IFERROR(__xludf.DUMMYFUNCTION("""COMPUTED_VALUE"""),"Брэдбери")</f>
        <v>Брэдбери</v>
      </c>
      <c r="C473" s="51"/>
      <c r="D473" s="51"/>
      <c r="E473" s="51"/>
      <c r="F473" s="51"/>
      <c r="G473" s="51"/>
      <c r="H473" s="51"/>
      <c r="I473" s="51"/>
      <c r="J473" s="51"/>
    </row>
    <row r="474">
      <c r="A474" s="51" t="str">
        <f>IFERROR(__xludf.DUMMYFUNCTION("""COMPUTED_VALUE"""),"Джордан")</f>
        <v>Джордан</v>
      </c>
      <c r="B474" s="51" t="str">
        <f>IFERROR(__xludf.DUMMYFUNCTION("""COMPUTED_VALUE"""),"Бэлфорд")</f>
        <v>Бэлфорд</v>
      </c>
      <c r="C474" s="51" t="str">
        <f>IFERROR(__xludf.DUMMYFUNCTION("""COMPUTED_VALUE"""),"😍")</f>
        <v>😍</v>
      </c>
      <c r="D474" s="51" t="str">
        <f>IFERROR(__xludf.DUMMYFUNCTION("""COMPUTED_VALUE"""),"Курс просто топ 🥰")</f>
        <v>Курс просто топ 🥰</v>
      </c>
      <c r="E474" s="51"/>
      <c r="F474" s="51"/>
      <c r="G474" s="51"/>
      <c r="H474" s="51"/>
      <c r="I474" s="51"/>
      <c r="J474" s="51"/>
    </row>
    <row r="475">
      <c r="A475" s="51" t="str">
        <f>IFERROR(__xludf.DUMMYFUNCTION("""COMPUTED_VALUE"""),"Пьер")</f>
        <v>Пьер</v>
      </c>
      <c r="B475" s="51" t="str">
        <f>IFERROR(__xludf.DUMMYFUNCTION("""COMPUTED_VALUE"""),"Безухов")</f>
        <v>Безухов</v>
      </c>
      <c r="C475" s="51"/>
      <c r="D475" s="51"/>
      <c r="E475" s="51"/>
      <c r="F475" s="51"/>
      <c r="G475" s="51"/>
      <c r="H475" s="51"/>
      <c r="I475" s="51"/>
      <c r="J475" s="51"/>
    </row>
    <row r="476">
      <c r="A476" s="51" t="str">
        <f>IFERROR(__xludf.DUMMYFUNCTION("""COMPUTED_VALUE"""),"Гумберт")</f>
        <v>Гумберт</v>
      </c>
      <c r="B476" s="51" t="str">
        <f>IFERROR(__xludf.DUMMYFUNCTION("""COMPUTED_VALUE"""),"Гумберт")</f>
        <v>Гумберт</v>
      </c>
      <c r="C476" s="51"/>
      <c r="D476" s="51"/>
      <c r="E476" s="51"/>
      <c r="F476" s="51"/>
      <c r="G476" s="51"/>
      <c r="H476" s="51"/>
      <c r="I476" s="51"/>
      <c r="J476" s="51"/>
    </row>
    <row r="477">
      <c r="A477" s="51" t="str">
        <f>IFERROR(__xludf.DUMMYFUNCTION("""COMPUTED_VALUE"""),"Евгений")</f>
        <v>Евгений</v>
      </c>
      <c r="B477" s="51" t="str">
        <f>IFERROR(__xludf.DUMMYFUNCTION("""COMPUTED_VALUE"""),"Онегин")</f>
        <v>Онегин</v>
      </c>
      <c r="C477" s="51"/>
      <c r="D477" s="51"/>
      <c r="E477" s="51"/>
      <c r="F477" s="51"/>
      <c r="G477" s="51"/>
      <c r="H477" s="51"/>
      <c r="I477" s="51"/>
      <c r="J477" s="51"/>
    </row>
    <row r="478">
      <c r="A478" s="51" t="str">
        <f>IFERROR(__xludf.DUMMYFUNCTION("""COMPUTED_VALUE"""),"Игорь")</f>
        <v>Игорь</v>
      </c>
      <c r="B478" s="51" t="str">
        <f>IFERROR(__xludf.DUMMYFUNCTION("""COMPUTED_VALUE"""),"Гром")</f>
        <v>Гром</v>
      </c>
      <c r="C478" s="51"/>
      <c r="D478" s="51"/>
      <c r="E478" s="51"/>
      <c r="F478" s="51"/>
      <c r="G478" s="51"/>
      <c r="H478" s="51"/>
      <c r="I478" s="51"/>
      <c r="J478" s="51"/>
    </row>
    <row r="479">
      <c r="A479" s="51" t="str">
        <f>IFERROR(__xludf.DUMMYFUNCTION("""COMPUTED_VALUE"""),"Жамбыл")</f>
        <v>Жамбыл</v>
      </c>
      <c r="B479" s="51" t="str">
        <f>IFERROR(__xludf.DUMMYFUNCTION("""COMPUTED_VALUE"""),"Яшин")</f>
        <v>Яшин</v>
      </c>
      <c r="C479" s="51"/>
      <c r="D479" s="51"/>
      <c r="E479" s="51"/>
      <c r="F479" s="51"/>
      <c r="G479" s="51"/>
      <c r="H479" s="51"/>
      <c r="I479" s="51"/>
      <c r="J479" s="51"/>
    </row>
    <row r="480">
      <c r="A480" s="51" t="str">
        <f>IFERROR(__xludf.DUMMYFUNCTION("""COMPUTED_VALUE"""),"Раушан ")</f>
        <v>Раушан </v>
      </c>
      <c r="B480" s="51" t="str">
        <f>IFERROR(__xludf.DUMMYFUNCTION("""COMPUTED_VALUE"""),"Галиев")</f>
        <v>Галиев</v>
      </c>
      <c r="C480" s="51"/>
      <c r="D480" s="51"/>
      <c r="E480" s="51"/>
      <c r="F480" s="51"/>
      <c r="G480" s="51"/>
      <c r="H480" s="51"/>
      <c r="I480" s="51"/>
      <c r="J480" s="51"/>
    </row>
    <row r="481">
      <c r="A481" s="51" t="str">
        <f>IFERROR(__xludf.DUMMYFUNCTION("""COMPUTED_VALUE"""),"Кристиан ")</f>
        <v>Кристиан </v>
      </c>
      <c r="B481" s="51" t="str">
        <f>IFERROR(__xludf.DUMMYFUNCTION("""COMPUTED_VALUE"""),"Бейл")</f>
        <v>Бейл</v>
      </c>
      <c r="C481" s="51"/>
      <c r="D481" s="51"/>
      <c r="E481" s="51"/>
      <c r="F481" s="51"/>
      <c r="G481" s="51"/>
      <c r="H481" s="51"/>
      <c r="I481" s="51"/>
      <c r="J481" s="51"/>
    </row>
    <row r="482">
      <c r="A482" s="51" t="str">
        <f>IFERROR(__xludf.DUMMYFUNCTION("""COMPUTED_VALUE"""),"Эраст")</f>
        <v>Эраст</v>
      </c>
      <c r="B482" s="51" t="str">
        <f>IFERROR(__xludf.DUMMYFUNCTION("""COMPUTED_VALUE"""),"Фандорин")</f>
        <v>Фандорин</v>
      </c>
      <c r="C482" s="51"/>
      <c r="D482" s="51"/>
      <c r="E482" s="51"/>
      <c r="F482" s="51"/>
      <c r="G482" s="51"/>
      <c r="H482" s="51"/>
      <c r="I482" s="51"/>
      <c r="J482" s="51"/>
    </row>
    <row r="483">
      <c r="A483" s="51" t="str">
        <f>IFERROR(__xludf.DUMMYFUNCTION("""COMPUTED_VALUE"""),"Ниро")</f>
        <v>Ниро</v>
      </c>
      <c r="B483" s="51" t="str">
        <f>IFERROR(__xludf.DUMMYFUNCTION("""COMPUTED_VALUE"""),"Вульф")</f>
        <v>Вульф</v>
      </c>
      <c r="C483" s="51"/>
      <c r="D483" s="51"/>
      <c r="E483" s="51"/>
      <c r="F483" s="51"/>
      <c r="G483" s="51"/>
      <c r="H483" s="51"/>
      <c r="I483" s="51"/>
      <c r="J483" s="51"/>
    </row>
    <row r="484">
      <c r="A484" s="51" t="str">
        <f>IFERROR(__xludf.DUMMYFUNCTION("""COMPUTED_VALUE"""),"Миледи")</f>
        <v>Миледи</v>
      </c>
      <c r="B484" s="51" t="str">
        <f>IFERROR(__xludf.DUMMYFUNCTION("""COMPUTED_VALUE"""),"Винтер")</f>
        <v>Винтер</v>
      </c>
      <c r="C484" s="51"/>
      <c r="D484" s="51"/>
      <c r="E484" s="51"/>
      <c r="F484" s="51"/>
      <c r="G484" s="51"/>
      <c r="H484" s="51"/>
      <c r="I484" s="51"/>
      <c r="J484" s="51"/>
    </row>
    <row r="485">
      <c r="A485" s="51" t="str">
        <f>IFERROR(__xludf.DUMMYFUNCTION("""COMPUTED_VALUE"""),"Вавилен")</f>
        <v>Вавилен</v>
      </c>
      <c r="B485" s="51" t="str">
        <f>IFERROR(__xludf.DUMMYFUNCTION("""COMPUTED_VALUE"""),"Татарский")</f>
        <v>Татарский</v>
      </c>
      <c r="C485" s="51"/>
      <c r="D485" s="51"/>
      <c r="E485" s="51"/>
      <c r="F485" s="51"/>
      <c r="G485" s="51"/>
      <c r="H485" s="51"/>
      <c r="I485" s="51"/>
      <c r="J485" s="51"/>
    </row>
    <row r="486">
      <c r="A486" s="51" t="str">
        <f>IFERROR(__xludf.DUMMYFUNCTION("""COMPUTED_VALUE"""),"Петр")</f>
        <v>Петр</v>
      </c>
      <c r="B486" s="51" t="str">
        <f>IFERROR(__xludf.DUMMYFUNCTION("""COMPUTED_VALUE"""),"Пустота")</f>
        <v>Пустота</v>
      </c>
      <c r="C486" s="51"/>
      <c r="D486" s="51"/>
      <c r="E486" s="51"/>
      <c r="F486" s="51"/>
      <c r="G486" s="51"/>
      <c r="H486" s="51"/>
      <c r="I486" s="51"/>
      <c r="J486" s="51"/>
    </row>
    <row r="487">
      <c r="A487" s="51" t="str">
        <f>IFERROR(__xludf.DUMMYFUNCTION("""COMPUTED_VALUE"""),"Мальчиш-Кибальчиш")</f>
        <v>Мальчиш-Кибальчиш</v>
      </c>
      <c r="B487" s="51"/>
      <c r="C487" s="51"/>
      <c r="D487" s="51"/>
      <c r="E487" s="51"/>
      <c r="F487" s="51"/>
      <c r="G487" s="51"/>
      <c r="H487" s="51"/>
      <c r="I487" s="51"/>
      <c r="J487" s="51"/>
    </row>
    <row r="488">
      <c r="A488" s="51" t="str">
        <f>IFERROR(__xludf.DUMMYFUNCTION("""COMPUTED_VALUE"""),"Николай ")</f>
        <v>Николай </v>
      </c>
      <c r="B488" s="51" t="str">
        <f>IFERROR(__xludf.DUMMYFUNCTION("""COMPUTED_VALUE"""),"Ставрогин")</f>
        <v>Ставрогин</v>
      </c>
      <c r="C488" s="51"/>
      <c r="D488" s="51"/>
      <c r="E488" s="51"/>
      <c r="F488" s="51"/>
      <c r="G488" s="51"/>
      <c r="H488" s="51"/>
      <c r="I488" s="51"/>
      <c r="J488" s="51"/>
    </row>
    <row r="489">
      <c r="A489" s="51" t="str">
        <f>IFERROR(__xludf.DUMMYFUNCTION("""COMPUTED_VALUE"""),"Татьяна")</f>
        <v>Татьяна</v>
      </c>
      <c r="B489" s="51" t="str">
        <f>IFERROR(__xludf.DUMMYFUNCTION("""COMPUTED_VALUE"""),"Ларина")</f>
        <v>Ларина</v>
      </c>
      <c r="C489" s="51"/>
      <c r="D489" s="51"/>
      <c r="E489" s="51"/>
      <c r="F489" s="51"/>
      <c r="G489" s="51"/>
      <c r="H489" s="51"/>
      <c r="I489" s="51"/>
      <c r="J489" s="51"/>
    </row>
    <row r="490">
      <c r="A490" s="51" t="str">
        <f>IFERROR(__xludf.DUMMYFUNCTION("""COMPUTED_VALUE"""),"Владимир")</f>
        <v>Владимир</v>
      </c>
      <c r="B490" s="51" t="str">
        <f>IFERROR(__xludf.DUMMYFUNCTION("""COMPUTED_VALUE"""),"Дубровский")</f>
        <v>Дубровский</v>
      </c>
      <c r="C490" s="51"/>
      <c r="D490" s="51"/>
      <c r="E490" s="51"/>
      <c r="F490" s="51"/>
      <c r="G490" s="51"/>
      <c r="H490" s="51"/>
      <c r="I490" s="51"/>
      <c r="J490" s="51"/>
    </row>
    <row r="491">
      <c r="A491" s="51" t="str">
        <f>IFERROR(__xludf.DUMMYFUNCTION("""COMPUTED_VALUE"""),"Анна")</f>
        <v>Анна</v>
      </c>
      <c r="B491" s="51" t="str">
        <f>IFERROR(__xludf.DUMMYFUNCTION("""COMPUTED_VALUE"""),"Каренина")</f>
        <v>Каренина</v>
      </c>
      <c r="C491" s="51"/>
      <c r="D491" s="51"/>
      <c r="E491" s="51"/>
      <c r="F491" s="51"/>
      <c r="G491" s="51"/>
      <c r="H491" s="51"/>
      <c r="I491" s="51"/>
      <c r="J491" s="51"/>
    </row>
    <row r="492">
      <c r="A492" s="51" t="str">
        <f>IFERROR(__xludf.DUMMYFUNCTION("""COMPUTED_VALUE"""),"Пьер")</f>
        <v>Пьер</v>
      </c>
      <c r="B492" s="51" t="str">
        <f>IFERROR(__xludf.DUMMYFUNCTION("""COMPUTED_VALUE"""),"Безухов")</f>
        <v>Безухов</v>
      </c>
      <c r="C492" s="51"/>
      <c r="D492" s="51"/>
      <c r="E492" s="51"/>
      <c r="F492" s="51"/>
      <c r="G492" s="51"/>
      <c r="H492" s="51"/>
      <c r="I492" s="51"/>
      <c r="J492" s="51"/>
    </row>
    <row r="493">
      <c r="A493" s="51" t="str">
        <f>IFERROR(__xludf.DUMMYFUNCTION("""COMPUTED_VALUE"""),"Эркюль")</f>
        <v>Эркюль</v>
      </c>
      <c r="B493" s="51" t="str">
        <f>IFERROR(__xludf.DUMMYFUNCTION("""COMPUTED_VALUE"""),"Пуаро")</f>
        <v>Пуаро</v>
      </c>
      <c r="C493" s="51"/>
      <c r="D493" s="51"/>
      <c r="E493" s="51"/>
      <c r="F493" s="51"/>
      <c r="G493" s="51"/>
      <c r="H493" s="51"/>
      <c r="I493" s="51"/>
      <c r="J493" s="51"/>
    </row>
    <row r="494">
      <c r="A494" s="51" t="str">
        <f>IFERROR(__xludf.DUMMYFUNCTION("""COMPUTED_VALUE"""),"Шерлок")</f>
        <v>Шерлок</v>
      </c>
      <c r="B494" s="51" t="str">
        <f>IFERROR(__xludf.DUMMYFUNCTION("""COMPUTED_VALUE"""),"Холмс")</f>
        <v>Холмс</v>
      </c>
      <c r="C494" s="51"/>
      <c r="D494" s="51"/>
      <c r="E494" s="51"/>
      <c r="F494" s="51"/>
      <c r="G494" s="51"/>
      <c r="H494" s="51"/>
      <c r="I494" s="51"/>
      <c r="J494" s="51"/>
    </row>
    <row r="495">
      <c r="A495" s="51" t="str">
        <f>IFERROR(__xludf.DUMMYFUNCTION("""COMPUTED_VALUE"""),"Скарамучча")</f>
        <v>Скарамучча</v>
      </c>
      <c r="B495" s="51"/>
      <c r="C495" s="51"/>
      <c r="D495" s="51"/>
      <c r="E495" s="51"/>
      <c r="F495" s="51"/>
      <c r="G495" s="51"/>
      <c r="H495" s="51"/>
      <c r="I495" s="51"/>
      <c r="J495" s="51"/>
    </row>
    <row r="496">
      <c r="A496" s="51" t="str">
        <f>IFERROR(__xludf.DUMMYFUNCTION("""COMPUTED_VALUE"""),"Пётр")</f>
        <v>Пётр</v>
      </c>
      <c r="B496" s="51" t="str">
        <f>IFERROR(__xludf.DUMMYFUNCTION("""COMPUTED_VALUE"""),"Сковорода")</f>
        <v>Сковорода</v>
      </c>
      <c r="C496" s="51"/>
      <c r="D496" s="51"/>
      <c r="E496" s="51"/>
      <c r="F496" s="51"/>
      <c r="G496" s="51"/>
      <c r="H496" s="51"/>
      <c r="I496" s="51"/>
      <c r="J496" s="51"/>
    </row>
    <row r="497">
      <c r="A497" s="51" t="str">
        <f>IFERROR(__xludf.DUMMYFUNCTION("""COMPUTED_VALUE"""),"Ханна")</f>
        <v>Ханна</v>
      </c>
      <c r="B497" s="51" t="str">
        <f>IFERROR(__xludf.DUMMYFUNCTION("""COMPUTED_VALUE"""),"Арендт")</f>
        <v>Арендт</v>
      </c>
      <c r="C497" s="51"/>
      <c r="D497" s="51"/>
      <c r="E497" s="51"/>
      <c r="F497" s="51"/>
      <c r="G497" s="51"/>
      <c r="H497" s="51"/>
      <c r="I497" s="51"/>
      <c r="J497" s="51"/>
    </row>
    <row r="498">
      <c r="A498" s="51" t="str">
        <f>IFERROR(__xludf.DUMMYFUNCTION("""COMPUTED_VALUE"""),"Виктор")</f>
        <v>Виктор</v>
      </c>
      <c r="B498" s="51" t="str">
        <f>IFERROR(__xludf.DUMMYFUNCTION("""COMPUTED_VALUE"""),"Франкл")</f>
        <v>Франкл</v>
      </c>
      <c r="C498" s="51"/>
      <c r="D498" s="51"/>
      <c r="E498" s="51"/>
      <c r="F498" s="51"/>
      <c r="G498" s="51"/>
      <c r="H498" s="51"/>
      <c r="I498" s="51"/>
      <c r="J498" s="51"/>
    </row>
    <row r="499">
      <c r="A499" s="51" t="str">
        <f>IFERROR(__xludf.DUMMYFUNCTION("""COMPUTED_VALUE"""),"Мишель")</f>
        <v>Мишель</v>
      </c>
      <c r="B499" s="51" t="str">
        <f>IFERROR(__xludf.DUMMYFUNCTION("""COMPUTED_VALUE"""),"Фуко")</f>
        <v>Фуко</v>
      </c>
      <c r="C499" s="51"/>
      <c r="D499" s="51"/>
      <c r="E499" s="51"/>
      <c r="F499" s="51"/>
      <c r="G499" s="51"/>
      <c r="H499" s="51"/>
      <c r="I499" s="51"/>
      <c r="J499" s="51"/>
    </row>
    <row r="500">
      <c r="A500" s="51" t="str">
        <f>IFERROR(__xludf.DUMMYFUNCTION("""COMPUTED_VALUE"""),"Жак ")</f>
        <v>Жак </v>
      </c>
      <c r="B500" s="51" t="str">
        <f>IFERROR(__xludf.DUMMYFUNCTION("""COMPUTED_VALUE"""),"Деррида")</f>
        <v>Деррида</v>
      </c>
      <c r="C500" s="51"/>
      <c r="D500" s="51"/>
      <c r="E500" s="51"/>
      <c r="F500" s="51"/>
      <c r="G500" s="51"/>
      <c r="H500" s="51"/>
      <c r="I500" s="51"/>
      <c r="J500" s="51"/>
    </row>
    <row r="501">
      <c r="A501" s="51" t="str">
        <f>IFERROR(__xludf.DUMMYFUNCTION("""COMPUTED_VALUE"""),"Иешуа")</f>
        <v>Иешуа</v>
      </c>
      <c r="B501" s="51" t="str">
        <f>IFERROR(__xludf.DUMMYFUNCTION("""COMPUTED_VALUE"""),"Га-Ноцри")</f>
        <v>Га-Ноцри</v>
      </c>
      <c r="C501" s="51"/>
      <c r="D501" s="51"/>
      <c r="E501" s="51"/>
      <c r="F501" s="51"/>
      <c r="G501" s="51"/>
      <c r="H501" s="51"/>
      <c r="I501" s="51"/>
      <c r="J501" s="51"/>
    </row>
    <row r="502">
      <c r="A502" s="51" t="str">
        <f>IFERROR(__xludf.DUMMYFUNCTION("""COMPUTED_VALUE"""),"Полиграф")</f>
        <v>Полиграф</v>
      </c>
      <c r="B502" s="51" t="str">
        <f>IFERROR(__xludf.DUMMYFUNCTION("""COMPUTED_VALUE"""),"Шариков")</f>
        <v>Шариков</v>
      </c>
      <c r="C502" s="51"/>
      <c r="D502" s="51"/>
      <c r="E502" s="51"/>
      <c r="F502" s="51"/>
      <c r="G502" s="51"/>
      <c r="H502" s="51"/>
      <c r="I502" s="51"/>
      <c r="J502" s="51"/>
    </row>
    <row r="503">
      <c r="A503" s="51" t="str">
        <f>IFERROR(__xludf.DUMMYFUNCTION("""COMPUTED_VALUE"""),"Марченко")</f>
        <v>Марченко</v>
      </c>
      <c r="B503" s="51" t="str">
        <f>IFERROR(__xludf.DUMMYFUNCTION("""COMPUTED_VALUE"""),"Добрикасар")</f>
        <v>Добрикасар</v>
      </c>
      <c r="C503" s="51"/>
      <c r="D503" s="51"/>
      <c r="E503" s="51"/>
      <c r="F503" s="51"/>
      <c r="G503" s="51"/>
      <c r="H503" s="51"/>
      <c r="I503" s="51"/>
      <c r="J503" s="51"/>
    </row>
    <row r="504">
      <c r="A504" s="51" t="str">
        <f>IFERROR(__xludf.DUMMYFUNCTION("""COMPUTED_VALUE"""),"Гарри ")</f>
        <v>Гарри </v>
      </c>
      <c r="B504" s="51" t="str">
        <f>IFERROR(__xludf.DUMMYFUNCTION("""COMPUTED_VALUE"""),"Пёссс")</f>
        <v>Пёссс</v>
      </c>
      <c r="C504" s="51"/>
      <c r="D504" s="51"/>
      <c r="E504" s="51"/>
      <c r="F504" s="51"/>
      <c r="G504" s="51"/>
      <c r="H504" s="51"/>
      <c r="I504" s="51"/>
      <c r="J504" s="51"/>
    </row>
    <row r="505">
      <c r="A505" s="51" t="str">
        <f>IFERROR(__xludf.DUMMYFUNCTION("""COMPUTED_VALUE"""),"Робинзон")</f>
        <v>Робинзон</v>
      </c>
      <c r="B505" s="51" t="str">
        <f>IFERROR(__xludf.DUMMYFUNCTION("""COMPUTED_VALUE"""),"Крузо")</f>
        <v>Крузо</v>
      </c>
      <c r="C505" s="51"/>
      <c r="D505" s="51"/>
      <c r="E505" s="51"/>
      <c r="F505" s="51"/>
      <c r="G505" s="51"/>
      <c r="H505" s="51"/>
      <c r="I505" s="51"/>
      <c r="J505" s="51"/>
    </row>
    <row r="506">
      <c r="A506" s="51" t="str">
        <f>IFERROR(__xludf.DUMMYFUNCTION("""COMPUTED_VALUE"""),"Рик")</f>
        <v>Рик</v>
      </c>
      <c r="B506" s="51" t="str">
        <f>IFERROR(__xludf.DUMMYFUNCTION("""COMPUTED_VALUE"""),"Санчес")</f>
        <v>Санчес</v>
      </c>
      <c r="C506" s="51"/>
      <c r="D506" s="51"/>
      <c r="E506" s="51"/>
      <c r="F506" s="51"/>
      <c r="G506" s="51"/>
      <c r="H506" s="51"/>
      <c r="I506" s="51"/>
      <c r="J506" s="51"/>
    </row>
    <row r="507">
      <c r="A507" s="51" t="str">
        <f>IFERROR(__xludf.DUMMYFUNCTION("""COMPUTED_VALUE"""),"Сергей")</f>
        <v>Сергей</v>
      </c>
      <c r="B507" s="51" t="str">
        <f>IFERROR(__xludf.DUMMYFUNCTION("""COMPUTED_VALUE"""),"Довлатов")</f>
        <v>Довлатов</v>
      </c>
      <c r="C507" s="51"/>
      <c r="D507" s="51"/>
      <c r="E507" s="51"/>
      <c r="F507" s="51"/>
      <c r="G507" s="51"/>
      <c r="H507" s="51"/>
      <c r="I507" s="51"/>
      <c r="J507" s="51"/>
    </row>
    <row r="508">
      <c r="A508" s="51" t="str">
        <f>IFERROR(__xludf.DUMMYFUNCTION("""COMPUTED_VALUE"""),"Ричард")</f>
        <v>Ричард</v>
      </c>
      <c r="B508" s="51" t="str">
        <f>IFERROR(__xludf.DUMMYFUNCTION("""COMPUTED_VALUE"""),"аааа")</f>
        <v>аааа</v>
      </c>
      <c r="C508" s="51"/>
      <c r="D508" s="51"/>
      <c r="E508" s="51"/>
      <c r="F508" s="51"/>
      <c r="G508" s="51"/>
      <c r="H508" s="51"/>
      <c r="I508" s="51"/>
      <c r="J508" s="51"/>
    </row>
    <row r="509">
      <c r="A509" s="51" t="str">
        <f>IFERROR(__xludf.DUMMYFUNCTION("""COMPUTED_VALUE"""),"Сафер ")</f>
        <v>Сафер </v>
      </c>
      <c r="B509" s="51" t="str">
        <f>IFERROR(__xludf.DUMMYFUNCTION("""COMPUTED_VALUE"""),"Клианер")</f>
        <v>Клианер</v>
      </c>
      <c r="C509" s="51"/>
      <c r="D509" s="51"/>
      <c r="E509" s="51"/>
      <c r="F509" s="51"/>
      <c r="G509" s="51"/>
      <c r="H509" s="51"/>
      <c r="I509" s="51"/>
      <c r="J509" s="51"/>
    </row>
    <row r="510">
      <c r="A510" s="51" t="str">
        <f>IFERROR(__xludf.DUMMYFUNCTION("""COMPUTED_VALUE"""),"Рэй")</f>
        <v>Рэй</v>
      </c>
      <c r="B510" s="51" t="str">
        <f>IFERROR(__xludf.DUMMYFUNCTION("""COMPUTED_VALUE"""),"Брэдбери")</f>
        <v>Брэдбери</v>
      </c>
      <c r="C510" s="51"/>
      <c r="D510" s="51"/>
      <c r="E510" s="51"/>
      <c r="F510" s="51"/>
      <c r="G510" s="51"/>
      <c r="H510" s="51"/>
      <c r="I510" s="51"/>
      <c r="J510" s="51"/>
    </row>
    <row r="511">
      <c r="A511" s="51" t="str">
        <f>IFERROR(__xludf.DUMMYFUNCTION("""COMPUTED_VALUE"""),"Джордан")</f>
        <v>Джордан</v>
      </c>
      <c r="B511" s="51" t="str">
        <f>IFERROR(__xludf.DUMMYFUNCTION("""COMPUTED_VALUE"""),"Бэлфорд")</f>
        <v>Бэлфорд</v>
      </c>
      <c r="C511" s="51"/>
      <c r="D511" s="51"/>
      <c r="E511" s="51"/>
      <c r="F511" s="51"/>
      <c r="G511" s="51"/>
      <c r="H511" s="51"/>
      <c r="I511" s="51"/>
      <c r="J511" s="51"/>
    </row>
    <row r="512">
      <c r="A512" s="51" t="str">
        <f>IFERROR(__xludf.DUMMYFUNCTION("""COMPUTED_VALUE"""),"Пьер")</f>
        <v>Пьер</v>
      </c>
      <c r="B512" s="51" t="str">
        <f>IFERROR(__xludf.DUMMYFUNCTION("""COMPUTED_VALUE"""),"Безухов")</f>
        <v>Безухов</v>
      </c>
      <c r="C512" s="51"/>
      <c r="D512" s="51"/>
      <c r="E512" s="51"/>
      <c r="F512" s="51"/>
      <c r="G512" s="51"/>
      <c r="H512" s="51"/>
      <c r="I512" s="51"/>
      <c r="J512" s="51"/>
    </row>
    <row r="513">
      <c r="A513" s="51" t="str">
        <f>IFERROR(__xludf.DUMMYFUNCTION("""COMPUTED_VALUE"""),"Гумберт")</f>
        <v>Гумберт</v>
      </c>
      <c r="B513" s="51" t="str">
        <f>IFERROR(__xludf.DUMMYFUNCTION("""COMPUTED_VALUE"""),"Гумберт")</f>
        <v>Гумберт</v>
      </c>
      <c r="C513" s="51"/>
      <c r="D513" s="51"/>
      <c r="E513" s="51"/>
      <c r="F513" s="51"/>
      <c r="G513" s="51"/>
      <c r="H513" s="51"/>
      <c r="I513" s="51"/>
      <c r="J513" s="51"/>
    </row>
    <row r="514">
      <c r="A514" s="51" t="str">
        <f>IFERROR(__xludf.DUMMYFUNCTION("""COMPUTED_VALUE"""),"Евгений")</f>
        <v>Евгений</v>
      </c>
      <c r="B514" s="51" t="str">
        <f>IFERROR(__xludf.DUMMYFUNCTION("""COMPUTED_VALUE"""),"Онегин")</f>
        <v>Онегин</v>
      </c>
      <c r="C514" s="51"/>
      <c r="D514" s="51"/>
      <c r="E514" s="51"/>
      <c r="F514" s="51"/>
      <c r="G514" s="51"/>
      <c r="H514" s="51"/>
      <c r="I514" s="51"/>
      <c r="J514" s="51"/>
    </row>
    <row r="515">
      <c r="A515" s="51" t="str">
        <f>IFERROR(__xludf.DUMMYFUNCTION("""COMPUTED_VALUE"""),"Игорь")</f>
        <v>Игорь</v>
      </c>
      <c r="B515" s="51" t="str">
        <f>IFERROR(__xludf.DUMMYFUNCTION("""COMPUTED_VALUE"""),"Гром")</f>
        <v>Гром</v>
      </c>
      <c r="C515" s="51"/>
      <c r="D515" s="51"/>
      <c r="E515" s="51"/>
      <c r="F515" s="51"/>
      <c r="G515" s="51"/>
      <c r="H515" s="51"/>
      <c r="I515" s="51"/>
      <c r="J515" s="51"/>
    </row>
    <row r="516">
      <c r="A516" s="51" t="str">
        <f>IFERROR(__xludf.DUMMYFUNCTION("""COMPUTED_VALUE"""),"Жамбыл")</f>
        <v>Жамбыл</v>
      </c>
      <c r="B516" s="51" t="str">
        <f>IFERROR(__xludf.DUMMYFUNCTION("""COMPUTED_VALUE"""),"Яшин")</f>
        <v>Яшин</v>
      </c>
      <c r="C516" s="51"/>
      <c r="D516" s="51"/>
      <c r="E516" s="51"/>
      <c r="F516" s="51"/>
      <c r="G516" s="51"/>
      <c r="H516" s="51"/>
      <c r="I516" s="51"/>
      <c r="J516" s="51"/>
    </row>
    <row r="517">
      <c r="A517" s="51" t="str">
        <f>IFERROR(__xludf.DUMMYFUNCTION("""COMPUTED_VALUE"""),"Раушан ")</f>
        <v>Раушан </v>
      </c>
      <c r="B517" s="51" t="str">
        <f>IFERROR(__xludf.DUMMYFUNCTION("""COMPUTED_VALUE"""),"Галиев")</f>
        <v>Галиев</v>
      </c>
      <c r="C517" s="51"/>
      <c r="D517" s="51"/>
      <c r="E517" s="51"/>
      <c r="F517" s="51"/>
      <c r="G517" s="51"/>
      <c r="H517" s="51"/>
      <c r="I517" s="51"/>
      <c r="J517" s="51"/>
    </row>
    <row r="518">
      <c r="A518" s="51" t="str">
        <f>IFERROR(__xludf.DUMMYFUNCTION("""COMPUTED_VALUE"""),"Кристиан ")</f>
        <v>Кристиан </v>
      </c>
      <c r="B518" s="51" t="str">
        <f>IFERROR(__xludf.DUMMYFUNCTION("""COMPUTED_VALUE"""),"Бейл")</f>
        <v>Бейл</v>
      </c>
      <c r="C518" s="51"/>
      <c r="D518" s="51"/>
      <c r="E518" s="51"/>
      <c r="F518" s="51"/>
      <c r="G518" s="51"/>
      <c r="H518" s="51"/>
      <c r="I518" s="51"/>
      <c r="J518" s="51"/>
    </row>
    <row r="519">
      <c r="A519" s="51" t="str">
        <f>IFERROR(__xludf.DUMMYFUNCTION("""COMPUTED_VALUE"""),"Эраст")</f>
        <v>Эраст</v>
      </c>
      <c r="B519" s="51" t="str">
        <f>IFERROR(__xludf.DUMMYFUNCTION("""COMPUTED_VALUE"""),"Фандорин")</f>
        <v>Фандорин</v>
      </c>
      <c r="C519" s="51"/>
      <c r="D519" s="51"/>
      <c r="E519" s="51"/>
      <c r="F519" s="51"/>
      <c r="G519" s="51"/>
      <c r="H519" s="51"/>
      <c r="I519" s="51"/>
      <c r="J519" s="51"/>
    </row>
    <row r="520">
      <c r="A520" s="51" t="str">
        <f>IFERROR(__xludf.DUMMYFUNCTION("""COMPUTED_VALUE"""),"Ниро")</f>
        <v>Ниро</v>
      </c>
      <c r="B520" s="51" t="str">
        <f>IFERROR(__xludf.DUMMYFUNCTION("""COMPUTED_VALUE"""),"Вульф")</f>
        <v>Вульф</v>
      </c>
      <c r="C520" s="51"/>
      <c r="D520" s="51"/>
      <c r="E520" s="51"/>
      <c r="F520" s="51"/>
      <c r="G520" s="51"/>
      <c r="H520" s="51"/>
      <c r="I520" s="51"/>
      <c r="J520" s="51"/>
    </row>
    <row r="521">
      <c r="A521" s="51" t="str">
        <f>IFERROR(__xludf.DUMMYFUNCTION("""COMPUTED_VALUE"""),"Миледи")</f>
        <v>Миледи</v>
      </c>
      <c r="B521" s="51" t="str">
        <f>IFERROR(__xludf.DUMMYFUNCTION("""COMPUTED_VALUE"""),"Винтер")</f>
        <v>Винтер</v>
      </c>
      <c r="C521" s="51"/>
      <c r="D521" s="51"/>
      <c r="E521" s="51"/>
      <c r="F521" s="51"/>
      <c r="G521" s="51"/>
      <c r="H521" s="51"/>
      <c r="I521" s="51"/>
      <c r="J521" s="51"/>
    </row>
    <row r="522">
      <c r="A522" s="51" t="str">
        <f>IFERROR(__xludf.DUMMYFUNCTION("""COMPUTED_VALUE"""),"Иван")</f>
        <v>Иван</v>
      </c>
      <c r="B522" s="51" t="str">
        <f>IFERROR(__xludf.DUMMYFUNCTION("""COMPUTED_VALUE"""),"Гирин")</f>
        <v>Гирин</v>
      </c>
      <c r="C522" s="51"/>
      <c r="D522" s="51"/>
      <c r="E522" s="51"/>
      <c r="F522" s="51"/>
      <c r="G522" s="51"/>
      <c r="H522" s="51"/>
      <c r="I522" s="51"/>
      <c r="J522" s="51"/>
    </row>
    <row r="523">
      <c r="A523" s="51" t="str">
        <f>IFERROR(__xludf.DUMMYFUNCTION("""COMPUTED_VALUE"""),"Дэрроу")</f>
        <v>Дэрроу</v>
      </c>
      <c r="B523" s="51" t="str">
        <f>IFERROR(__xludf.DUMMYFUNCTION("""COMPUTED_VALUE"""),"Андромедус")</f>
        <v>Андромедус</v>
      </c>
      <c r="C523" s="51"/>
      <c r="D523" s="51"/>
      <c r="E523" s="51"/>
      <c r="F523" s="51"/>
      <c r="G523" s="51"/>
      <c r="H523" s="51"/>
      <c r="I523" s="51"/>
      <c r="J523" s="51"/>
    </row>
    <row r="524">
      <c r="A524" s="51" t="str">
        <f>IFERROR(__xludf.DUMMYFUNCTION("""COMPUTED_VALUE"""),"Чебурашка2")</f>
        <v>Чебурашка2</v>
      </c>
      <c r="B524" s="51" t="str">
        <f>IFERROR(__xludf.DUMMYFUNCTION("""COMPUTED_VALUE"""),"тест")</f>
        <v>тест</v>
      </c>
      <c r="C524" s="51"/>
      <c r="D524" s="51"/>
      <c r="E524" s="51"/>
      <c r="F524" s="51"/>
      <c r="G524" s="51"/>
      <c r="H524" s="51"/>
      <c r="I524" s="51"/>
      <c r="J524" s="51"/>
    </row>
    <row r="525">
      <c r="A525" s="51" t="str">
        <f>IFERROR(__xludf.DUMMYFUNCTION("""COMPUTED_VALUE"""),"Андрей")</f>
        <v>Андрей</v>
      </c>
      <c r="B525" s="51" t="str">
        <f>IFERROR(__xludf.DUMMYFUNCTION("""COMPUTED_VALUE"""),"Платонов")</f>
        <v>Платонов</v>
      </c>
      <c r="C525" s="51"/>
      <c r="D525" s="51"/>
      <c r="E525" s="51"/>
      <c r="F525" s="51"/>
      <c r="G525" s="51"/>
      <c r="H525" s="51"/>
      <c r="I525" s="51"/>
      <c r="J525" s="51"/>
    </row>
    <row r="526">
      <c r="A526" s="51" t="str">
        <f>IFERROR(__xludf.DUMMYFUNCTION("""COMPUTED_VALUE"""),"Граф")</f>
        <v>Граф</v>
      </c>
      <c r="B526" s="51" t="str">
        <f>IFERROR(__xludf.DUMMYFUNCTION("""COMPUTED_VALUE"""),"Орловский")</f>
        <v>Орловский</v>
      </c>
      <c r="C526" s="51"/>
      <c r="D526" s="51"/>
      <c r="E526" s="51"/>
      <c r="F526" s="51"/>
      <c r="G526" s="51"/>
      <c r="H526" s="51"/>
      <c r="I526" s="51"/>
      <c r="J526" s="51"/>
    </row>
    <row r="527">
      <c r="A527" s="51" t="str">
        <f>IFERROR(__xludf.DUMMYFUNCTION("""COMPUTED_VALUE"""),"Джейн")</f>
        <v>Джейн</v>
      </c>
      <c r="B527" s="51" t="str">
        <f>IFERROR(__xludf.DUMMYFUNCTION("""COMPUTED_VALUE"""),"Эйр")</f>
        <v>Эйр</v>
      </c>
      <c r="C527" s="51"/>
      <c r="D527" s="51"/>
      <c r="E527" s="51"/>
      <c r="F527" s="51"/>
      <c r="G527" s="51"/>
      <c r="H527" s="51"/>
      <c r="I527" s="51"/>
      <c r="J527" s="51"/>
    </row>
    <row r="528">
      <c r="A528" s="51" t="str">
        <f>IFERROR(__xludf.DUMMYFUNCTION("""COMPUTED_VALUE"""),"Корбен")</f>
        <v>Корбен</v>
      </c>
      <c r="B528" s="51" t="str">
        <f>IFERROR(__xludf.DUMMYFUNCTION("""COMPUTED_VALUE"""),"Даллас")</f>
        <v>Даллас</v>
      </c>
      <c r="C528" s="51"/>
      <c r="D528" s="51"/>
      <c r="E528" s="51"/>
      <c r="F528" s="51"/>
      <c r="G528" s="51"/>
      <c r="H528" s="51"/>
      <c r="I528" s="51"/>
      <c r="J528" s="51"/>
    </row>
    <row r="529">
      <c r="A529" s="51" t="str">
        <f>IFERROR(__xludf.DUMMYFUNCTION("""COMPUTED_VALUE"""),"Роберт")</f>
        <v>Роберт</v>
      </c>
      <c r="B529" s="51" t="str">
        <f>IFERROR(__xludf.DUMMYFUNCTION("""COMPUTED_VALUE"""),"Локамп")</f>
        <v>Локамп</v>
      </c>
      <c r="C529" s="51"/>
      <c r="D529" s="51"/>
      <c r="E529" s="51"/>
      <c r="F529" s="51"/>
      <c r="G529" s="51"/>
      <c r="H529" s="51"/>
      <c r="I529" s="51"/>
      <c r="J529" s="51"/>
    </row>
    <row r="530">
      <c r="A530" s="51" t="str">
        <f>IFERROR(__xludf.DUMMYFUNCTION("""COMPUTED_VALUE"""),"Мел")</f>
        <v>Мел</v>
      </c>
      <c r="B530" s="51" t="str">
        <f>IFERROR(__xludf.DUMMYFUNCTION("""COMPUTED_VALUE"""),"Бейкерсфелд")</f>
        <v>Бейкерсфелд</v>
      </c>
      <c r="C530" s="51"/>
      <c r="D530" s="51"/>
      <c r="E530" s="51"/>
      <c r="F530" s="51"/>
      <c r="G530" s="51"/>
      <c r="H530" s="51"/>
      <c r="I530" s="51"/>
      <c r="J530" s="51"/>
    </row>
    <row r="531">
      <c r="A531" s="51" t="str">
        <f>IFERROR(__xludf.DUMMYFUNCTION("""COMPUTED_VALUE"""),"Гарри ")</f>
        <v>Гарри </v>
      </c>
      <c r="B531" s="51" t="str">
        <f>IFERROR(__xludf.DUMMYFUNCTION("""COMPUTED_VALUE"""),"Поттер")</f>
        <v>Поттер</v>
      </c>
      <c r="C531" s="51"/>
      <c r="D531" s="51"/>
      <c r="E531" s="51"/>
      <c r="F531" s="51"/>
      <c r="G531" s="51"/>
      <c r="H531" s="51"/>
      <c r="I531" s="51"/>
      <c r="J531" s="51"/>
    </row>
    <row r="532">
      <c r="A532" s="51" t="str">
        <f>IFERROR(__xludf.DUMMYFUNCTION("""COMPUTED_VALUE"""),"Доктор")</f>
        <v>Доктор</v>
      </c>
      <c r="B532" s="51" t="str">
        <f>IFERROR(__xludf.DUMMYFUNCTION("""COMPUTED_VALUE"""),"Уотсон")</f>
        <v>Уотсон</v>
      </c>
      <c r="C532" s="51"/>
      <c r="D532" s="51"/>
      <c r="E532" s="51"/>
      <c r="F532" s="51"/>
      <c r="G532" s="51"/>
      <c r="H532" s="51"/>
      <c r="I532" s="51"/>
      <c r="J532" s="51"/>
    </row>
    <row r="533">
      <c r="A533" s="51" t="str">
        <f>IFERROR(__xludf.DUMMYFUNCTION("""COMPUTED_VALUE"""),"алексей ")</f>
        <v>алексей </v>
      </c>
      <c r="B533" s="51" t="str">
        <f>IFERROR(__xludf.DUMMYFUNCTION("""COMPUTED_VALUE"""),"Смолин")</f>
        <v>Смолин</v>
      </c>
      <c r="C533" s="51"/>
      <c r="D533" s="51"/>
      <c r="E533" s="51"/>
      <c r="F533" s="51"/>
      <c r="G533" s="51"/>
      <c r="H533" s="51"/>
      <c r="I533" s="51"/>
      <c r="J533" s="51"/>
    </row>
    <row r="534">
      <c r="A534" s="51" t="str">
        <f>IFERROR(__xludf.DUMMYFUNCTION("""COMPUTED_VALUE"""),"Прохор ")</f>
        <v>Прохор </v>
      </c>
      <c r="B534" s="51" t="str">
        <f>IFERROR(__xludf.DUMMYFUNCTION("""COMPUTED_VALUE"""),"Громов")</f>
        <v>Громов</v>
      </c>
      <c r="C534" s="51"/>
      <c r="D534" s="51"/>
      <c r="E534" s="51"/>
      <c r="F534" s="51"/>
      <c r="G534" s="51"/>
      <c r="H534" s="51"/>
      <c r="I534" s="51"/>
      <c r="J534" s="51"/>
    </row>
    <row r="535">
      <c r="A535" s="51" t="str">
        <f>IFERROR(__xludf.DUMMYFUNCTION("""COMPUTED_VALUE"""),"Том")</f>
        <v>Том</v>
      </c>
      <c r="B535" s="51" t="str">
        <f>IFERROR(__xludf.DUMMYFUNCTION("""COMPUTED_VALUE"""),"Сойер")</f>
        <v>Сойер</v>
      </c>
      <c r="C535" s="51"/>
      <c r="D535" s="51"/>
      <c r="E535" s="51"/>
      <c r="F535" s="51"/>
      <c r="G535" s="51"/>
      <c r="H535" s="51"/>
      <c r="I535" s="51"/>
      <c r="J535" s="51"/>
    </row>
    <row r="536">
      <c r="A536" s="51" t="str">
        <f>IFERROR(__xludf.DUMMYFUNCTION("""COMPUTED_VALUE"""),"Чарли")</f>
        <v>Чарли</v>
      </c>
      <c r="B536" s="51" t="str">
        <f>IFERROR(__xludf.DUMMYFUNCTION("""COMPUTED_VALUE"""),"Гордон")</f>
        <v>Гордон</v>
      </c>
      <c r="C536" s="51"/>
      <c r="D536" s="51"/>
      <c r="E536" s="51"/>
      <c r="F536" s="51"/>
      <c r="G536" s="51"/>
      <c r="H536" s="51"/>
      <c r="I536" s="51"/>
      <c r="J536" s="51"/>
    </row>
    <row r="537">
      <c r="A537" s="51" t="str">
        <f>IFERROR(__xludf.DUMMYFUNCTION("""COMPUTED_VALUE"""),"Фродо")</f>
        <v>Фродо</v>
      </c>
      <c r="B537" s="51" t="str">
        <f>IFERROR(__xludf.DUMMYFUNCTION("""COMPUTED_VALUE"""),"Бэггинс")</f>
        <v>Бэггинс</v>
      </c>
      <c r="C537" s="51"/>
      <c r="D537" s="51"/>
      <c r="E537" s="51"/>
      <c r="F537" s="51"/>
      <c r="G537" s="51"/>
      <c r="H537" s="51"/>
      <c r="I537" s="51"/>
      <c r="J537" s="51"/>
    </row>
    <row r="538">
      <c r="A538" s="51" t="str">
        <f>IFERROR(__xludf.DUMMYFUNCTION("""COMPUTED_VALUE"""),"Мартин")</f>
        <v>Мартин</v>
      </c>
      <c r="B538" s="51" t="str">
        <f>IFERROR(__xludf.DUMMYFUNCTION("""COMPUTED_VALUE"""),"Иден")</f>
        <v>Иден</v>
      </c>
      <c r="C538" s="51"/>
      <c r="D538" s="51"/>
      <c r="E538" s="51"/>
      <c r="F538" s="51"/>
      <c r="G538" s="51"/>
      <c r="H538" s="51"/>
      <c r="I538" s="51"/>
      <c r="J538" s="51"/>
    </row>
    <row r="539">
      <c r="A539" s="51" t="str">
        <f>IFERROR(__xludf.DUMMYFUNCTION("""COMPUTED_VALUE"""),"Гекельберри")</f>
        <v>Гекельберри</v>
      </c>
      <c r="B539" s="51" t="str">
        <f>IFERROR(__xludf.DUMMYFUNCTION("""COMPUTED_VALUE"""),"Фин")</f>
        <v>Фин</v>
      </c>
      <c r="C539" s="51"/>
      <c r="D539" s="51"/>
      <c r="E539" s="51"/>
      <c r="F539" s="51"/>
      <c r="G539" s="51"/>
      <c r="H539" s="51"/>
      <c r="I539" s="51"/>
      <c r="J539" s="51"/>
    </row>
    <row r="540">
      <c r="A540" s="51" t="str">
        <f>IFERROR(__xludf.DUMMYFUNCTION("""COMPUTED_VALUE"""),"Гарри")</f>
        <v>Гарри</v>
      </c>
      <c r="B540" s="51" t="str">
        <f>IFERROR(__xludf.DUMMYFUNCTION("""COMPUTED_VALUE"""),"Поттер")</f>
        <v>Поттер</v>
      </c>
      <c r="C540" s="51"/>
      <c r="D540" s="51"/>
      <c r="E540" s="51"/>
      <c r="F540" s="51"/>
      <c r="G540" s="51"/>
      <c r="H540" s="51"/>
      <c r="I540" s="51"/>
      <c r="J540" s="51"/>
    </row>
    <row r="541">
      <c r="A541" s="51" t="str">
        <f>IFERROR(__xludf.DUMMYFUNCTION("""COMPUTED_VALUE"""),"Гилберт")</f>
        <v>Гилберт</v>
      </c>
      <c r="B541" s="51" t="str">
        <f>IFERROR(__xludf.DUMMYFUNCTION("""COMPUTED_VALUE"""),"Грейп")</f>
        <v>Грейп</v>
      </c>
      <c r="C541" s="51"/>
      <c r="D541" s="51"/>
      <c r="E541" s="51"/>
      <c r="F541" s="51"/>
      <c r="G541" s="51"/>
      <c r="H541" s="51"/>
      <c r="I541" s="51"/>
      <c r="J541" s="51"/>
    </row>
    <row r="542">
      <c r="A542" s="51" t="str">
        <f>IFERROR(__xludf.DUMMYFUNCTION("""COMPUTED_VALUE"""),"Форрест")</f>
        <v>Форрест</v>
      </c>
      <c r="B542" s="51" t="str">
        <f>IFERROR(__xludf.DUMMYFUNCTION("""COMPUTED_VALUE"""),"Гамп")</f>
        <v>Гамп</v>
      </c>
      <c r="C542" s="51"/>
      <c r="D542" s="51"/>
      <c r="E542" s="51"/>
      <c r="F542" s="51"/>
      <c r="G542" s="51"/>
      <c r="H542" s="51"/>
      <c r="I542" s="51"/>
      <c r="J542" s="51"/>
    </row>
    <row r="543">
      <c r="A543" s="51" t="str">
        <f>IFERROR(__xludf.DUMMYFUNCTION("""COMPUTED_VALUE"""),"Мартиша ")</f>
        <v>Мартиша </v>
      </c>
      <c r="B543" s="51" t="str">
        <f>IFERROR(__xludf.DUMMYFUNCTION("""COMPUTED_VALUE"""),"Адамс")</f>
        <v>Адамс</v>
      </c>
      <c r="C543" s="51"/>
      <c r="D543" s="51"/>
      <c r="E543" s="51"/>
      <c r="F543" s="51"/>
      <c r="G543" s="51"/>
      <c r="H543" s="51"/>
      <c r="I543" s="51"/>
      <c r="J543" s="51"/>
    </row>
    <row r="544">
      <c r="A544" s="51" t="str">
        <f>IFERROR(__xludf.DUMMYFUNCTION("""COMPUTED_VALUE"""),"Иван")</f>
        <v>Иван</v>
      </c>
      <c r="B544" s="51" t="str">
        <f>IFERROR(__xludf.DUMMYFUNCTION("""COMPUTED_VALUE"""),"Петров")</f>
        <v>Петров</v>
      </c>
      <c r="C544" s="51"/>
      <c r="D544" s="51"/>
      <c r="E544" s="51"/>
      <c r="F544" s="51"/>
      <c r="G544" s="51"/>
      <c r="H544" s="51"/>
      <c r="I544" s="51"/>
      <c r="J544" s="51"/>
    </row>
    <row r="545">
      <c r="A545" s="51" t="str">
        <f>IFERROR(__xludf.DUMMYFUNCTION("""COMPUTED_VALUE"""),"Аннушка")</f>
        <v>Аннушка</v>
      </c>
      <c r="B545" s="51" t="str">
        <f>IFERROR(__xludf.DUMMYFUNCTION("""COMPUTED_VALUE"""),"Цимме")</f>
        <v>Цимме</v>
      </c>
      <c r="C545" s="51"/>
      <c r="D545" s="51"/>
      <c r="E545" s="51"/>
      <c r="F545" s="51"/>
      <c r="G545" s="51"/>
      <c r="H545" s="51"/>
      <c r="I545" s="51"/>
      <c r="J545" s="51"/>
    </row>
    <row r="546">
      <c r="A546" s="51" t="str">
        <f>IFERROR(__xludf.DUMMYFUNCTION("""COMPUTED_VALUE"""),"Кот")</f>
        <v>Кот</v>
      </c>
      <c r="B546" s="51" t="str">
        <f>IFERROR(__xludf.DUMMYFUNCTION("""COMPUTED_VALUE"""),"Епифан")</f>
        <v>Епифан</v>
      </c>
      <c r="C546" s="51"/>
      <c r="D546" s="51"/>
      <c r="E546" s="51"/>
      <c r="F546" s="51"/>
      <c r="G546" s="51"/>
      <c r="H546" s="51"/>
      <c r="I546" s="51"/>
      <c r="J546" s="51"/>
    </row>
    <row r="547">
      <c r="A547" s="51" t="str">
        <f>IFERROR(__xludf.DUMMYFUNCTION("""COMPUTED_VALUE"""),"Родион ")</f>
        <v>Родион </v>
      </c>
      <c r="B547" s="51" t="str">
        <f>IFERROR(__xludf.DUMMYFUNCTION("""COMPUTED_VALUE"""),"Раскольников")</f>
        <v>Раскольников</v>
      </c>
      <c r="C547" s="51"/>
      <c r="D547" s="51"/>
      <c r="E547" s="51"/>
      <c r="F547" s="51"/>
      <c r="G547" s="51"/>
      <c r="H547" s="51"/>
      <c r="I547" s="51"/>
      <c r="J547" s="51"/>
    </row>
    <row r="548">
      <c r="A548" s="51" t="str">
        <f>IFERROR(__xludf.DUMMYFUNCTION("""COMPUTED_VALUE"""),"Евгений")</f>
        <v>Евгений</v>
      </c>
      <c r="B548" s="51" t="str">
        <f>IFERROR(__xludf.DUMMYFUNCTION("""COMPUTED_VALUE"""),"Онегин")</f>
        <v>Онегин</v>
      </c>
      <c r="C548" s="51"/>
      <c r="D548" s="51"/>
      <c r="E548" s="51"/>
      <c r="F548" s="51"/>
      <c r="G548" s="51"/>
      <c r="H548" s="51"/>
      <c r="I548" s="51"/>
      <c r="J548" s="51"/>
    </row>
    <row r="549">
      <c r="A549" s="51" t="str">
        <f>IFERROR(__xludf.DUMMYFUNCTION("""COMPUTED_VALUE"""),"Доктор")</f>
        <v>Доктор</v>
      </c>
      <c r="B549" s="51" t="str">
        <f>IFERROR(__xludf.DUMMYFUNCTION("""COMPUTED_VALUE"""),"Айболит")</f>
        <v>Айболит</v>
      </c>
      <c r="C549" s="51"/>
      <c r="D549" s="51"/>
      <c r="E549" s="51"/>
      <c r="F549" s="51"/>
      <c r="G549" s="51"/>
      <c r="H549" s="51"/>
      <c r="I549" s="51"/>
      <c r="J549" s="51"/>
    </row>
    <row r="550">
      <c r="A550" s="51" t="str">
        <f>IFERROR(__xludf.DUMMYFUNCTION("""COMPUTED_VALUE"""),"Иван")</f>
        <v>Иван</v>
      </c>
      <c r="B550" s="51" t="str">
        <f>IFERROR(__xludf.DUMMYFUNCTION("""COMPUTED_VALUE"""),"Дурак")</f>
        <v>Дурак</v>
      </c>
      <c r="C550" s="51"/>
      <c r="D550" s="51"/>
      <c r="E550" s="51"/>
      <c r="F550" s="51"/>
      <c r="G550" s="51"/>
      <c r="H550" s="51"/>
      <c r="I550" s="51"/>
      <c r="J550" s="51"/>
    </row>
    <row r="551">
      <c r="A551" s="51" t="str">
        <f>IFERROR(__xludf.DUMMYFUNCTION("""COMPUTED_VALUE"""),"Николас")</f>
        <v>Николас</v>
      </c>
      <c r="B551" s="51" t="str">
        <f>IFERROR(__xludf.DUMMYFUNCTION("""COMPUTED_VALUE"""),"Уайлд")</f>
        <v>Уайлд</v>
      </c>
      <c r="C551" s="51"/>
      <c r="D551" s="51"/>
      <c r="E551" s="51"/>
      <c r="F551" s="51"/>
      <c r="G551" s="51"/>
      <c r="H551" s="51"/>
      <c r="I551" s="51"/>
      <c r="J551" s="51"/>
    </row>
    <row r="552">
      <c r="A552" s="51" t="str">
        <f>IFERROR(__xludf.DUMMYFUNCTION("""COMPUTED_VALUE"""),"Кот")</f>
        <v>Кот</v>
      </c>
      <c r="B552" s="51" t="str">
        <f>IFERROR(__xludf.DUMMYFUNCTION("""COMPUTED_VALUE"""),"Бегемот")</f>
        <v>Бегемот</v>
      </c>
      <c r="C552" s="51"/>
      <c r="D552" s="51"/>
      <c r="E552" s="51"/>
      <c r="F552" s="51"/>
      <c r="G552" s="51"/>
      <c r="H552" s="51"/>
      <c r="I552" s="51"/>
      <c r="J552" s="51"/>
    </row>
    <row r="553">
      <c r="A553" s="51" t="str">
        <f>IFERROR(__xludf.DUMMYFUNCTION("""COMPUTED_VALUE"""),"Элизабет")</f>
        <v>Элизабет</v>
      </c>
      <c r="B553" s="51" t="str">
        <f>IFERROR(__xludf.DUMMYFUNCTION("""COMPUTED_VALUE"""),"Беннет")</f>
        <v>Беннет</v>
      </c>
      <c r="C553" s="51"/>
      <c r="D553" s="51"/>
      <c r="E553" s="51"/>
      <c r="F553" s="51"/>
      <c r="G553" s="51"/>
      <c r="H553" s="51"/>
      <c r="I553" s="51"/>
      <c r="J553" s="51"/>
    </row>
    <row r="554">
      <c r="A554" s="51" t="str">
        <f>IFERROR(__xludf.DUMMYFUNCTION("""COMPUTED_VALUE"""),"Кузьма")</f>
        <v>Кузьма</v>
      </c>
      <c r="B554" s="51" t="str">
        <f>IFERROR(__xludf.DUMMYFUNCTION("""COMPUTED_VALUE"""),"Прутков")</f>
        <v>Прутков</v>
      </c>
      <c r="C554" s="51"/>
      <c r="D554" s="51"/>
      <c r="E554" s="51"/>
      <c r="F554" s="51"/>
      <c r="G554" s="51"/>
      <c r="H554" s="51"/>
      <c r="I554" s="51"/>
      <c r="J554" s="51"/>
    </row>
    <row r="555">
      <c r="A555" s="51" t="str">
        <f>IFERROR(__xludf.DUMMYFUNCTION("""COMPUTED_VALUE"""),"Евгений")</f>
        <v>Евгений</v>
      </c>
      <c r="B555" s="51" t="str">
        <f>IFERROR(__xludf.DUMMYFUNCTION("""COMPUTED_VALUE"""),"Онегин")</f>
        <v>Онегин</v>
      </c>
      <c r="C555" s="51"/>
      <c r="D555" s="51"/>
      <c r="E555" s="51"/>
      <c r="F555" s="51"/>
      <c r="G555" s="51"/>
      <c r="H555" s="51"/>
      <c r="I555" s="51"/>
      <c r="J555" s="51"/>
    </row>
    <row r="556">
      <c r="A556" s="51" t="str">
        <f>IFERROR(__xludf.DUMMYFUNCTION("""COMPUTED_VALUE"""),"Федька")</f>
        <v>Федька</v>
      </c>
      <c r="B556" s="51" t="str">
        <f>IFERROR(__xludf.DUMMYFUNCTION("""COMPUTED_VALUE"""),"Ганутдинов")</f>
        <v>Ганутдинов</v>
      </c>
      <c r="C556" s="51"/>
      <c r="D556" s="51"/>
      <c r="E556" s="51"/>
      <c r="F556" s="51"/>
      <c r="G556" s="51"/>
      <c r="H556" s="51"/>
      <c r="I556" s="51"/>
      <c r="J556" s="51"/>
    </row>
    <row r="557">
      <c r="A557" s="51" t="str">
        <f>IFERROR(__xludf.DUMMYFUNCTION("""COMPUTED_VALUE"""),"Родион ")</f>
        <v>Родион </v>
      </c>
      <c r="B557" s="51" t="str">
        <f>IFERROR(__xludf.DUMMYFUNCTION("""COMPUTED_VALUE"""),"Раскольников")</f>
        <v>Раскольников</v>
      </c>
      <c r="C557" s="51"/>
      <c r="D557" s="51"/>
      <c r="E557" s="51"/>
      <c r="F557" s="51"/>
      <c r="G557" s="51"/>
      <c r="H557" s="51"/>
      <c r="I557" s="51"/>
      <c r="J557" s="51"/>
    </row>
    <row r="558">
      <c r="A558" s="51" t="str">
        <f>IFERROR(__xludf.DUMMYFUNCTION("""COMPUTED_VALUE"""),"Григорий")</f>
        <v>Григорий</v>
      </c>
      <c r="B558" s="51" t="str">
        <f>IFERROR(__xludf.DUMMYFUNCTION("""COMPUTED_VALUE"""),"Печорин")</f>
        <v>Печорин</v>
      </c>
      <c r="C558" s="51"/>
      <c r="D558" s="51"/>
      <c r="E558" s="51"/>
      <c r="F558" s="51"/>
      <c r="G558" s="51"/>
      <c r="H558" s="51"/>
      <c r="I558" s="51"/>
      <c r="J558" s="51"/>
    </row>
    <row r="559">
      <c r="A559" s="51" t="str">
        <f>IFERROR(__xludf.DUMMYFUNCTION("""COMPUTED_VALUE"""),"Владимир")</f>
        <v>Владимир</v>
      </c>
      <c r="B559" s="51" t="str">
        <f>IFERROR(__xludf.DUMMYFUNCTION("""COMPUTED_VALUE"""),"Ленский")</f>
        <v>Ленский</v>
      </c>
      <c r="C559" s="51"/>
      <c r="D559" s="51"/>
      <c r="E559" s="51"/>
      <c r="F559" s="51"/>
      <c r="G559" s="51"/>
      <c r="H559" s="51"/>
      <c r="I559" s="51"/>
      <c r="J559" s="51"/>
    </row>
    <row r="560">
      <c r="A560" s="51" t="str">
        <f>IFERROR(__xludf.DUMMYFUNCTION("""COMPUTED_VALUE"""),"Инэс ")</f>
        <v>Инэс </v>
      </c>
      <c r="B560" s="51" t="str">
        <f>IFERROR(__xludf.DUMMYFUNCTION("""COMPUTED_VALUE"""),"Шово")</f>
        <v>Шово</v>
      </c>
      <c r="C560" s="51"/>
      <c r="D560" s="51"/>
      <c r="E560" s="51"/>
      <c r="F560" s="51"/>
      <c r="G560" s="51"/>
      <c r="H560" s="51"/>
      <c r="I560" s="51"/>
      <c r="J560" s="51"/>
    </row>
    <row r="561">
      <c r="A561" s="51" t="str">
        <f>IFERROR(__xludf.DUMMYFUNCTION("""COMPUTED_VALUE"""),"Джон")</f>
        <v>Джон</v>
      </c>
      <c r="B561" s="51" t="str">
        <f>IFERROR(__xludf.DUMMYFUNCTION("""COMPUTED_VALUE"""),"Джонс")</f>
        <v>Джонс</v>
      </c>
      <c r="C561" s="51"/>
      <c r="D561" s="51"/>
      <c r="E561" s="51"/>
      <c r="F561" s="51"/>
      <c r="G561" s="51"/>
      <c r="H561" s="51"/>
      <c r="I561" s="51"/>
      <c r="J561" s="51"/>
    </row>
    <row r="562">
      <c r="A562" s="51" t="str">
        <f>IFERROR(__xludf.DUMMYFUNCTION("""COMPUTED_VALUE"""),"Эраст")</f>
        <v>Эраст</v>
      </c>
      <c r="B562" s="51" t="str">
        <f>IFERROR(__xludf.DUMMYFUNCTION("""COMPUTED_VALUE"""),"Фандорин")</f>
        <v>Фандорин</v>
      </c>
      <c r="C562" s="51"/>
      <c r="D562" s="51"/>
      <c r="E562" s="51"/>
      <c r="F562" s="51"/>
      <c r="G562" s="51"/>
      <c r="H562" s="51"/>
      <c r="I562" s="51"/>
      <c r="J562" s="51"/>
    </row>
    <row r="563">
      <c r="A563" s="51" t="str">
        <f>IFERROR(__xludf.DUMMYFUNCTION("""COMPUTED_VALUE"""),"Крокодил")</f>
        <v>Крокодил</v>
      </c>
      <c r="B563" s="51" t="str">
        <f>IFERROR(__xludf.DUMMYFUNCTION("""COMPUTED_VALUE"""),"Гена")</f>
        <v>Гена</v>
      </c>
      <c r="C563" s="51"/>
      <c r="D563" s="51"/>
      <c r="E563" s="51"/>
      <c r="F563" s="51"/>
      <c r="G563" s="51"/>
      <c r="H563" s="51"/>
      <c r="I563" s="51"/>
      <c r="J563" s="51"/>
    </row>
    <row r="564">
      <c r="A564" s="51" t="str">
        <f>IFERROR(__xludf.DUMMYFUNCTION("""COMPUTED_VALUE"""),"Евгений")</f>
        <v>Евгений</v>
      </c>
      <c r="B564" s="51" t="str">
        <f>IFERROR(__xludf.DUMMYFUNCTION("""COMPUTED_VALUE"""),"Онегин")</f>
        <v>Онегин</v>
      </c>
      <c r="C564" s="51"/>
      <c r="D564" s="51"/>
      <c r="E564" s="51"/>
      <c r="F564" s="51"/>
      <c r="G564" s="51"/>
      <c r="H564" s="51"/>
      <c r="I564" s="51"/>
      <c r="J564" s="51"/>
    </row>
    <row r="565">
      <c r="A565" s="51" t="str">
        <f>IFERROR(__xludf.DUMMYFUNCTION("""COMPUTED_VALUE"""),"Эми")</f>
        <v>Эми</v>
      </c>
      <c r="B565" s="51" t="str">
        <f>IFERROR(__xludf.DUMMYFUNCTION("""COMPUTED_VALUE"""),"Марч")</f>
        <v>Марч</v>
      </c>
      <c r="C565" s="51"/>
      <c r="D565" s="51"/>
      <c r="E565" s="51"/>
      <c r="F565" s="51"/>
      <c r="G565" s="51"/>
      <c r="H565" s="51"/>
      <c r="I565" s="51"/>
      <c r="J565" s="51"/>
    </row>
    <row r="566">
      <c r="A566" s="51" t="str">
        <f>IFERROR(__xludf.DUMMYFUNCTION("""COMPUTED_VALUE"""),"Камилла")</f>
        <v>Камилла</v>
      </c>
      <c r="B566" s="51" t="str">
        <f>IFERROR(__xludf.DUMMYFUNCTION("""COMPUTED_VALUE"""),"Маколей")</f>
        <v>Маколей</v>
      </c>
      <c r="C566" s="51"/>
      <c r="D566" s="51"/>
      <c r="E566" s="51"/>
      <c r="F566" s="51"/>
      <c r="G566" s="51"/>
      <c r="H566" s="51"/>
      <c r="I566" s="51"/>
      <c r="J566" s="51"/>
    </row>
    <row r="567">
      <c r="A567" s="51" t="str">
        <f>IFERROR(__xludf.DUMMYFUNCTION("""COMPUTED_VALUE"""),"Северус")</f>
        <v>Северус</v>
      </c>
      <c r="B567" s="51" t="str">
        <f>IFERROR(__xludf.DUMMYFUNCTION("""COMPUTED_VALUE"""),"Снейп")</f>
        <v>Снейп</v>
      </c>
      <c r="C567" s="51"/>
      <c r="D567" s="51"/>
      <c r="E567" s="51"/>
      <c r="F567" s="51"/>
      <c r="G567" s="51"/>
      <c r="H567" s="51"/>
      <c r="I567" s="51"/>
      <c r="J567" s="51"/>
    </row>
    <row r="568">
      <c r="A568" s="51" t="str">
        <f>IFERROR(__xludf.DUMMYFUNCTION("""COMPUTED_VALUE"""),"Мурад")</f>
        <v>Мурад</v>
      </c>
      <c r="B568" s="51" t="str">
        <f>IFERROR(__xludf.DUMMYFUNCTION("""COMPUTED_VALUE"""),"шерсть")</f>
        <v>шерсть</v>
      </c>
      <c r="C568" s="51"/>
      <c r="D568" s="51"/>
      <c r="E568" s="51"/>
      <c r="F568" s="51"/>
      <c r="G568" s="51"/>
      <c r="H568" s="51"/>
      <c r="I568" s="51"/>
      <c r="J568" s="51"/>
    </row>
    <row r="569">
      <c r="A569" s="51" t="str">
        <f>IFERROR(__xludf.DUMMYFUNCTION("""COMPUTED_VALUE"""),"Эркюль")</f>
        <v>Эркюль</v>
      </c>
      <c r="B569" s="51" t="str">
        <f>IFERROR(__xludf.DUMMYFUNCTION("""COMPUTED_VALUE"""),"Пуаро")</f>
        <v>Пуаро</v>
      </c>
      <c r="C569" s="51"/>
      <c r="D569" s="51"/>
      <c r="E569" s="51"/>
      <c r="F569" s="51"/>
      <c r="G569" s="51"/>
      <c r="H569" s="51"/>
      <c r="I569" s="51"/>
      <c r="J569" s="51"/>
    </row>
    <row r="570">
      <c r="A570" s="51" t="str">
        <f>IFERROR(__xludf.DUMMYFUNCTION("""COMPUTED_VALUE"""),"Билли")</f>
        <v>Билли</v>
      </c>
      <c r="B570" s="51" t="str">
        <f>IFERROR(__xludf.DUMMYFUNCTION("""COMPUTED_VALUE"""),"Миллиган")</f>
        <v>Миллиган</v>
      </c>
      <c r="C570" s="51"/>
      <c r="D570" s="51"/>
      <c r="E570" s="51"/>
      <c r="F570" s="51"/>
      <c r="G570" s="51"/>
      <c r="H570" s="51"/>
      <c r="I570" s="51"/>
      <c r="J570" s="51"/>
    </row>
    <row r="571">
      <c r="A571" s="51" t="str">
        <f>IFERROR(__xludf.DUMMYFUNCTION("""COMPUTED_VALUE"""),"Джей")</f>
        <v>Джей</v>
      </c>
      <c r="B571" s="51" t="str">
        <f>IFERROR(__xludf.DUMMYFUNCTION("""COMPUTED_VALUE"""),"Гэтсби")</f>
        <v>Гэтсби</v>
      </c>
      <c r="C571" s="51"/>
      <c r="D571" s="51"/>
      <c r="E571" s="51"/>
      <c r="F571" s="51"/>
      <c r="G571" s="51"/>
      <c r="H571" s="51"/>
      <c r="I571" s="51"/>
      <c r="J571" s="51"/>
    </row>
    <row r="572">
      <c r="A572" s="51" t="str">
        <f>IFERROR(__xludf.DUMMYFUNCTION("""COMPUTED_VALUE"""),"Альбус")</f>
        <v>Альбус</v>
      </c>
      <c r="B572" s="51" t="str">
        <f>IFERROR(__xludf.DUMMYFUNCTION("""COMPUTED_VALUE"""),"Дамблдор")</f>
        <v>Дамблдор</v>
      </c>
      <c r="C572" s="51"/>
      <c r="D572" s="51"/>
      <c r="E572" s="51"/>
      <c r="F572" s="51"/>
      <c r="G572" s="51"/>
      <c r="H572" s="51"/>
      <c r="I572" s="51"/>
      <c r="J572" s="51"/>
    </row>
    <row r="573">
      <c r="A573" s="51" t="str">
        <f>IFERROR(__xludf.DUMMYFUNCTION("""COMPUTED_VALUE"""),"Родион ")</f>
        <v>Родион </v>
      </c>
      <c r="B573" s="51" t="str">
        <f>IFERROR(__xludf.DUMMYFUNCTION("""COMPUTED_VALUE"""),"Раскольников")</f>
        <v>Раскольников</v>
      </c>
      <c r="C573" s="51"/>
      <c r="D573" s="51"/>
      <c r="E573" s="51"/>
      <c r="F573" s="51"/>
      <c r="G573" s="51"/>
      <c r="H573" s="51"/>
      <c r="I573" s="51"/>
      <c r="J573" s="51"/>
    </row>
    <row r="574">
      <c r="A574" s="51" t="str">
        <f>IFERROR(__xludf.DUMMYFUNCTION("""COMPUTED_VALUE"""),"Чарли")</f>
        <v>Чарли</v>
      </c>
      <c r="B574" s="51" t="str">
        <f>IFERROR(__xludf.DUMMYFUNCTION("""COMPUTED_VALUE"""),"Гордон")</f>
        <v>Гордон</v>
      </c>
      <c r="C574" s="51"/>
      <c r="D574" s="51"/>
      <c r="E574" s="51"/>
      <c r="F574" s="51"/>
      <c r="G574" s="51"/>
      <c r="H574" s="51"/>
      <c r="I574" s="51"/>
      <c r="J574" s="51"/>
    </row>
    <row r="575">
      <c r="A575" s="51" t="str">
        <f>IFERROR(__xludf.DUMMYFUNCTION("""COMPUTED_VALUE"""),"Чарли")</f>
        <v>Чарли</v>
      </c>
      <c r="B575" s="51" t="str">
        <f>IFERROR(__xludf.DUMMYFUNCTION("""COMPUTED_VALUE"""),"Чаплин")</f>
        <v>Чаплин</v>
      </c>
      <c r="C575" s="51"/>
      <c r="D575" s="51"/>
      <c r="E575" s="51"/>
      <c r="F575" s="51"/>
      <c r="G575" s="51"/>
      <c r="H575" s="51"/>
      <c r="I575" s="51"/>
      <c r="J575" s="51"/>
    </row>
    <row r="576">
      <c r="A576" s="51" t="str">
        <f>IFERROR(__xludf.DUMMYFUNCTION("""COMPUTED_VALUE"""),"Дональд")</f>
        <v>Дональд</v>
      </c>
      <c r="B576" s="51" t="str">
        <f>IFERROR(__xludf.DUMMYFUNCTION("""COMPUTED_VALUE"""),"Дак")</f>
        <v>Дак</v>
      </c>
      <c r="C576" s="51"/>
      <c r="D576" s="51"/>
      <c r="E576" s="51"/>
      <c r="F576" s="51"/>
      <c r="G576" s="51"/>
      <c r="H576" s="51"/>
      <c r="I576" s="51"/>
      <c r="J576" s="51"/>
    </row>
    <row r="577">
      <c r="A577" s="51" t="str">
        <f>IFERROR(__xludf.DUMMYFUNCTION("""COMPUTED_VALUE"""),"Роман")</f>
        <v>Роман</v>
      </c>
      <c r="B577" s="51" t="str">
        <f>IFERROR(__xludf.DUMMYFUNCTION("""COMPUTED_VALUE"""),"Старик")</f>
        <v>Старик</v>
      </c>
      <c r="C577" s="51"/>
      <c r="D577" s="51"/>
      <c r="E577" s="51"/>
      <c r="F577" s="51"/>
      <c r="G577" s="51"/>
      <c r="H577" s="51"/>
      <c r="I577" s="51"/>
      <c r="J577" s="51"/>
    </row>
    <row r="578">
      <c r="A578" s="51" t="str">
        <f>IFERROR(__xludf.DUMMYFUNCTION("""COMPUTED_VALUE"""),"Андрей")</f>
        <v>Андрей</v>
      </c>
      <c r="B578" s="51" t="str">
        <f>IFERROR(__xludf.DUMMYFUNCTION("""COMPUTED_VALUE"""),"Балконский")</f>
        <v>Балконский</v>
      </c>
      <c r="C578" s="51"/>
      <c r="D578" s="51"/>
      <c r="E578" s="51"/>
      <c r="F578" s="51"/>
      <c r="G578" s="51"/>
      <c r="H578" s="51"/>
      <c r="I578" s="51"/>
      <c r="J578" s="51"/>
    </row>
    <row r="579">
      <c r="A579" s="51" t="str">
        <f>IFERROR(__xludf.DUMMYFUNCTION("""COMPUTED_VALUE"""),"Виктор")</f>
        <v>Виктор</v>
      </c>
      <c r="B579" s="51" t="str">
        <f>IFERROR(__xludf.DUMMYFUNCTION("""COMPUTED_VALUE"""),"Цой")</f>
        <v>Цой</v>
      </c>
      <c r="C579" s="51"/>
      <c r="D579" s="51"/>
      <c r="E579" s="51"/>
      <c r="F579" s="51"/>
      <c r="G579" s="51"/>
      <c r="H579" s="51"/>
      <c r="I579" s="51"/>
      <c r="J579" s="51"/>
    </row>
    <row r="580">
      <c r="A580" s="51" t="str">
        <f>IFERROR(__xludf.DUMMYFUNCTION("""COMPUTED_VALUE"""),"Уго")</f>
        <v>Уго</v>
      </c>
      <c r="B580" s="51" t="str">
        <f>IFERROR(__xludf.DUMMYFUNCTION("""COMPUTED_VALUE"""),"Чавес")</f>
        <v>Чавес</v>
      </c>
      <c r="C580" s="51"/>
      <c r="D580" s="51"/>
      <c r="E580" s="51"/>
      <c r="F580" s="51"/>
      <c r="G580" s="51"/>
      <c r="H580" s="51"/>
      <c r="I580" s="51"/>
      <c r="J580" s="51"/>
    </row>
    <row r="581">
      <c r="A581" s="51" t="str">
        <f>IFERROR(__xludf.DUMMYFUNCTION("""COMPUTED_VALUE"""),"Наруто")</f>
        <v>Наруто</v>
      </c>
      <c r="B581" s="51" t="str">
        <f>IFERROR(__xludf.DUMMYFUNCTION("""COMPUTED_VALUE"""),"Узумаки")</f>
        <v>Узумаки</v>
      </c>
      <c r="C581" s="51"/>
      <c r="D581" s="51"/>
      <c r="E581" s="51"/>
      <c r="F581" s="51"/>
      <c r="G581" s="51"/>
      <c r="H581" s="51"/>
      <c r="I581" s="51"/>
      <c r="J581" s="51"/>
    </row>
    <row r="582">
      <c r="A582" s="51" t="str">
        <f>IFERROR(__xludf.DUMMYFUNCTION("""COMPUTED_VALUE"""),"Гарри")</f>
        <v>Гарри</v>
      </c>
      <c r="B582" s="51" t="str">
        <f>IFERROR(__xludf.DUMMYFUNCTION("""COMPUTED_VALUE"""),"Поттер")</f>
        <v>Поттер</v>
      </c>
      <c r="C582" s="51"/>
      <c r="D582" s="51"/>
      <c r="E582" s="51"/>
      <c r="F582" s="51"/>
      <c r="G582" s="51"/>
      <c r="H582" s="51"/>
      <c r="I582" s="51"/>
      <c r="J582" s="51"/>
    </row>
    <row r="583">
      <c r="A583" s="51" t="str">
        <f>IFERROR(__xludf.DUMMYFUNCTION("""COMPUTED_VALUE"""),"Энтони")</f>
        <v>Энтони</v>
      </c>
      <c r="B583" s="51" t="str">
        <f>IFERROR(__xludf.DUMMYFUNCTION("""COMPUTED_VALUE"""),"Бриджертон")</f>
        <v>Бриджертон</v>
      </c>
      <c r="C583" s="51"/>
      <c r="D583" s="51"/>
      <c r="E583" s="51"/>
      <c r="F583" s="51"/>
      <c r="G583" s="51"/>
      <c r="H583" s="51"/>
      <c r="I583" s="51"/>
      <c r="J583" s="51"/>
    </row>
    <row r="584">
      <c r="A584" s="51" t="str">
        <f>IFERROR(__xludf.DUMMYFUNCTION("""COMPUTED_VALUE"""),"Шерлок")</f>
        <v>Шерлок</v>
      </c>
      <c r="B584" s="51" t="str">
        <f>IFERROR(__xludf.DUMMYFUNCTION("""COMPUTED_VALUE"""),"Холмс")</f>
        <v>Холмс</v>
      </c>
      <c r="C584" s="51"/>
      <c r="D584" s="51"/>
      <c r="E584" s="51"/>
      <c r="F584" s="51"/>
      <c r="G584" s="51"/>
      <c r="H584" s="51"/>
      <c r="I584" s="51"/>
      <c r="J584" s="51"/>
    </row>
    <row r="585">
      <c r="A585" s="51" t="str">
        <f>IFERROR(__xludf.DUMMYFUNCTION("""COMPUTED_VALUE"""),"Бритни")</f>
        <v>Бритни</v>
      </c>
      <c r="B585" s="51" t="str">
        <f>IFERROR(__xludf.DUMMYFUNCTION("""COMPUTED_VALUE"""),"Джонс")</f>
        <v>Джонс</v>
      </c>
      <c r="C585" s="51"/>
      <c r="D585" s="51"/>
      <c r="E585" s="51"/>
      <c r="F585" s="51"/>
      <c r="G585" s="51"/>
      <c r="H585" s="51"/>
      <c r="I585" s="51"/>
      <c r="J585" s="51"/>
    </row>
    <row r="586">
      <c r="A586" s="51" t="str">
        <f>IFERROR(__xludf.DUMMYFUNCTION("""COMPUTED_VALUE"""),"Грегор")</f>
        <v>Грегор</v>
      </c>
      <c r="B586" s="51" t="str">
        <f>IFERROR(__xludf.DUMMYFUNCTION("""COMPUTED_VALUE"""),"Замза")</f>
        <v>Замза</v>
      </c>
      <c r="C586" s="51"/>
      <c r="D586" s="51"/>
      <c r="E586" s="51"/>
      <c r="F586" s="51"/>
      <c r="G586" s="51"/>
      <c r="H586" s="51"/>
      <c r="I586" s="51"/>
      <c r="J586" s="51"/>
    </row>
    <row r="587">
      <c r="A587" s="51" t="str">
        <f>IFERROR(__xludf.DUMMYFUNCTION("""COMPUTED_VALUE"""),"Роберт")</f>
        <v>Роберт</v>
      </c>
      <c r="B587" s="51" t="str">
        <f>IFERROR(__xludf.DUMMYFUNCTION("""COMPUTED_VALUE"""),"Лэнгдон")</f>
        <v>Лэнгдон</v>
      </c>
      <c r="C587" s="51"/>
      <c r="D587" s="51"/>
      <c r="E587" s="51"/>
      <c r="F587" s="51"/>
      <c r="G587" s="51"/>
      <c r="H587" s="51"/>
      <c r="I587" s="51"/>
      <c r="J587" s="51"/>
    </row>
    <row r="588">
      <c r="A588" s="51" t="str">
        <f>IFERROR(__xludf.DUMMYFUNCTION("""COMPUTED_VALUE"""),"Дориан")</f>
        <v>Дориан</v>
      </c>
      <c r="B588" s="51" t="str">
        <f>IFERROR(__xludf.DUMMYFUNCTION("""COMPUTED_VALUE"""),"Грей")</f>
        <v>Грей</v>
      </c>
      <c r="C588" s="51"/>
      <c r="D588" s="51"/>
      <c r="E588" s="51"/>
      <c r="F588" s="51"/>
      <c r="G588" s="51"/>
      <c r="H588" s="51"/>
      <c r="I588" s="51"/>
      <c r="J588" s="51"/>
    </row>
    <row r="589">
      <c r="A589" s="51" t="str">
        <f>IFERROR(__xludf.DUMMYFUNCTION("""COMPUTED_VALUE"""),"Сейлор")</f>
        <v>Сейлор</v>
      </c>
      <c r="B589" s="51" t="str">
        <f>IFERROR(__xludf.DUMMYFUNCTION("""COMPUTED_VALUE"""),"Мун")</f>
        <v>Мун</v>
      </c>
      <c r="C589" s="51"/>
      <c r="D589" s="51"/>
      <c r="E589" s="51"/>
      <c r="F589" s="51"/>
      <c r="G589" s="51"/>
      <c r="H589" s="51"/>
      <c r="I589" s="51"/>
      <c r="J589" s="51"/>
    </row>
    <row r="590">
      <c r="A590" s="51" t="str">
        <f>IFERROR(__xludf.DUMMYFUNCTION("""COMPUTED_VALUE"""),"Наруто")</f>
        <v>Наруто</v>
      </c>
      <c r="B590" s="51" t="str">
        <f>IFERROR(__xludf.DUMMYFUNCTION("""COMPUTED_VALUE"""),"Узумаки")</f>
        <v>Узумаки</v>
      </c>
      <c r="C590" s="51"/>
      <c r="D590" s="51"/>
      <c r="E590" s="51"/>
      <c r="F590" s="51"/>
      <c r="G590" s="51"/>
      <c r="H590" s="51"/>
      <c r="I590" s="51"/>
      <c r="J590" s="51"/>
    </row>
    <row r="591">
      <c r="A591" s="51" t="str">
        <f>IFERROR(__xludf.DUMMYFUNCTION("""COMPUTED_VALUE"""),"Соня ")</f>
        <v>Соня </v>
      </c>
      <c r="B591" s="51" t="str">
        <f>IFERROR(__xludf.DUMMYFUNCTION("""COMPUTED_VALUE"""),"Мармеладова")</f>
        <v>Мармеладова</v>
      </c>
      <c r="C591" s="51"/>
      <c r="D591" s="51"/>
      <c r="E591" s="51"/>
      <c r="F591" s="51"/>
      <c r="G591" s="51"/>
      <c r="H591" s="51"/>
      <c r="I591" s="51"/>
      <c r="J591" s="51"/>
    </row>
    <row r="592">
      <c r="A592" s="51" t="str">
        <f>IFERROR(__xludf.DUMMYFUNCTION("""COMPUTED_VALUE"""),"Мишель")</f>
        <v>Мишель</v>
      </c>
      <c r="B592" s="51" t="str">
        <f>IFERROR(__xludf.DUMMYFUNCTION("""COMPUTED_VALUE"""),"Пенсон")</f>
        <v>Пенсон</v>
      </c>
      <c r="C592" s="51"/>
      <c r="D592" s="51"/>
      <c r="E592" s="51"/>
      <c r="F592" s="51"/>
      <c r="G592" s="51"/>
      <c r="H592" s="51"/>
      <c r="I592" s="51"/>
      <c r="J592" s="51"/>
    </row>
    <row r="593">
      <c r="A593" s="51" t="str">
        <f>IFERROR(__xludf.DUMMYFUNCTION("""COMPUTED_VALUE"""),"Джек")</f>
        <v>Джек</v>
      </c>
      <c r="B593" s="51" t="str">
        <f>IFERROR(__xludf.DUMMYFUNCTION("""COMPUTED_VALUE"""),"Рассел")</f>
        <v>Рассел</v>
      </c>
      <c r="C593" s="51"/>
      <c r="D593" s="51"/>
      <c r="E593" s="51"/>
      <c r="F593" s="51"/>
      <c r="G593" s="51"/>
      <c r="H593" s="51"/>
      <c r="I593" s="51"/>
      <c r="J593" s="51"/>
    </row>
    <row r="594">
      <c r="A594" s="51" t="str">
        <f>IFERROR(__xludf.DUMMYFUNCTION("""COMPUTED_VALUE"""),"Остин ")</f>
        <v>Остин </v>
      </c>
      <c r="B594" s="51" t="str">
        <f>IFERROR(__xludf.DUMMYFUNCTION("""COMPUTED_VALUE"""),"Пауэрс")</f>
        <v>Пауэрс</v>
      </c>
      <c r="C594" s="51"/>
      <c r="D594" s="51"/>
      <c r="E594" s="51"/>
      <c r="F594" s="51"/>
      <c r="G594" s="51"/>
      <c r="H594" s="51"/>
      <c r="I594" s="51"/>
      <c r="J594" s="51"/>
    </row>
    <row r="595">
      <c r="A595" s="51" t="str">
        <f>IFERROR(__xludf.DUMMYFUNCTION("""COMPUTED_VALUE"""),"Димитри")</f>
        <v>Димитри</v>
      </c>
      <c r="B595" s="51" t="str">
        <f>IFERROR(__xludf.DUMMYFUNCTION("""COMPUTED_VALUE"""),"Пайе")</f>
        <v>Пайе</v>
      </c>
      <c r="C595" s="51"/>
      <c r="D595" s="51"/>
      <c r="E595" s="51"/>
      <c r="F595" s="51"/>
      <c r="G595" s="51"/>
      <c r="H595" s="51"/>
      <c r="I595" s="51"/>
      <c r="J595" s="51"/>
    </row>
    <row r="596">
      <c r="A596" s="51" t="str">
        <f>IFERROR(__xludf.DUMMYFUNCTION("""COMPUTED_VALUE"""),"Паола ")</f>
        <v>Паола </v>
      </c>
      <c r="B596" s="51" t="str">
        <f>IFERROR(__xludf.DUMMYFUNCTION("""COMPUTED_VALUE"""),"Коэлье")</f>
        <v>Коэлье</v>
      </c>
      <c r="C596" s="51"/>
      <c r="D596" s="51"/>
      <c r="E596" s="51"/>
      <c r="F596" s="51"/>
      <c r="G596" s="51"/>
      <c r="H596" s="51"/>
      <c r="I596" s="51"/>
      <c r="J596" s="51"/>
    </row>
    <row r="597">
      <c r="A597" s="51" t="str">
        <f>IFERROR(__xludf.DUMMYFUNCTION("""COMPUTED_VALUE"""),"Тарас")</f>
        <v>Тарас</v>
      </c>
      <c r="B597" s="51" t="str">
        <f>IFERROR(__xludf.DUMMYFUNCTION("""COMPUTED_VALUE"""),"Бульба")</f>
        <v>Бульба</v>
      </c>
      <c r="C597" s="51"/>
      <c r="D597" s="51"/>
      <c r="E597" s="51"/>
      <c r="F597" s="51"/>
      <c r="G597" s="51"/>
      <c r="H597" s="51"/>
      <c r="I597" s="51"/>
      <c r="J597" s="51"/>
    </row>
    <row r="598">
      <c r="A598" s="51" t="str">
        <f>IFERROR(__xludf.DUMMYFUNCTION("""COMPUTED_VALUE"""),"Сонька")</f>
        <v>Сонька</v>
      </c>
      <c r="B598" s="51" t="str">
        <f>IFERROR(__xludf.DUMMYFUNCTION("""COMPUTED_VALUE"""),"Золотая ручка")</f>
        <v>Золотая ручка</v>
      </c>
      <c r="C598" s="51"/>
      <c r="D598" s="51"/>
      <c r="E598" s="51"/>
      <c r="F598" s="51"/>
      <c r="G598" s="51"/>
      <c r="H598" s="51"/>
      <c r="I598" s="51"/>
      <c r="J598" s="51"/>
    </row>
    <row r="599">
      <c r="A599" s="51" t="str">
        <f>IFERROR(__xludf.DUMMYFUNCTION("""COMPUTED_VALUE"""),"Рэдрик ")</f>
        <v>Рэдрик </v>
      </c>
      <c r="B599" s="51" t="str">
        <f>IFERROR(__xludf.DUMMYFUNCTION("""COMPUTED_VALUE"""),"Шухарт")</f>
        <v>Шухарт</v>
      </c>
      <c r="C599" s="51"/>
      <c r="D599" s="51"/>
      <c r="E599" s="51"/>
      <c r="F599" s="51"/>
      <c r="G599" s="51"/>
      <c r="H599" s="51"/>
      <c r="I599" s="51"/>
      <c r="J599" s="51"/>
    </row>
    <row r="600">
      <c r="A600" s="51" t="str">
        <f>IFERROR(__xludf.DUMMYFUNCTION("""COMPUTED_VALUE"""),"Арья")</f>
        <v>Арья</v>
      </c>
      <c r="B600" s="51" t="str">
        <f>IFERROR(__xludf.DUMMYFUNCTION("""COMPUTED_VALUE"""),"Старк")</f>
        <v>Старк</v>
      </c>
      <c r="C600" s="51"/>
      <c r="D600" s="51"/>
      <c r="E600" s="51"/>
      <c r="F600" s="51"/>
      <c r="G600" s="51"/>
      <c r="H600" s="51"/>
      <c r="I600" s="51"/>
      <c r="J600" s="51"/>
    </row>
    <row r="601">
      <c r="A601" s="51" t="str">
        <f>IFERROR(__xludf.DUMMYFUNCTION("""COMPUTED_VALUE"""),"Цкуру")</f>
        <v>Цкуру</v>
      </c>
      <c r="B601" s="51" t="str">
        <f>IFERROR(__xludf.DUMMYFUNCTION("""COMPUTED_VALUE"""),"Тадзаки")</f>
        <v>Тадзаки</v>
      </c>
      <c r="C601" s="51"/>
      <c r="D601" s="51"/>
      <c r="E601" s="51"/>
      <c r="F601" s="51"/>
      <c r="G601" s="51"/>
      <c r="H601" s="51"/>
      <c r="I601" s="51"/>
      <c r="J601" s="51"/>
    </row>
    <row r="602">
      <c r="A602" s="51" t="str">
        <f>IFERROR(__xludf.DUMMYFUNCTION("""COMPUTED_VALUE"""),"Оливер")</f>
        <v>Оливер</v>
      </c>
      <c r="B602" s="51" t="str">
        <f>IFERROR(__xludf.DUMMYFUNCTION("""COMPUTED_VALUE"""),"Твист")</f>
        <v>Твист</v>
      </c>
      <c r="C602" s="51"/>
      <c r="D602" s="51"/>
      <c r="E602" s="51"/>
      <c r="F602" s="51"/>
      <c r="G602" s="51"/>
      <c r="H602" s="51"/>
      <c r="I602" s="51"/>
      <c r="J602" s="51"/>
    </row>
    <row r="603">
      <c r="A603" s="51" t="str">
        <f>IFERROR(__xludf.DUMMYFUNCTION("""COMPUTED_VALUE"""),"Мук")</f>
        <v>Мук</v>
      </c>
      <c r="B603" s="51" t="str">
        <f>IFERROR(__xludf.DUMMYFUNCTION("""COMPUTED_VALUE"""),"Маленький")</f>
        <v>Маленький</v>
      </c>
      <c r="C603" s="51"/>
      <c r="D603" s="51"/>
      <c r="E603" s="51"/>
      <c r="F603" s="51"/>
      <c r="G603" s="51"/>
      <c r="H603" s="51"/>
      <c r="I603" s="51"/>
      <c r="J603" s="51"/>
    </row>
    <row r="604">
      <c r="A604" s="51" t="str">
        <f>IFERROR(__xludf.DUMMYFUNCTION("""COMPUTED_VALUE"""),"Эдмон")</f>
        <v>Эдмон</v>
      </c>
      <c r="B604" s="51" t="str">
        <f>IFERROR(__xludf.DUMMYFUNCTION("""COMPUTED_VALUE"""),"Дантес")</f>
        <v>Дантес</v>
      </c>
      <c r="C604" s="51"/>
      <c r="D604" s="51"/>
      <c r="E604" s="51"/>
      <c r="F604" s="51"/>
      <c r="G604" s="51"/>
      <c r="H604" s="51"/>
      <c r="I604" s="51"/>
      <c r="J604" s="51"/>
    </row>
    <row r="605">
      <c r="A605" s="51" t="str">
        <f>IFERROR(__xludf.DUMMYFUNCTION("""COMPUTED_VALUE"""),"Ганс")</f>
        <v>Ганс</v>
      </c>
      <c r="B605" s="51" t="str">
        <f>IFERROR(__xludf.DUMMYFUNCTION("""COMPUTED_VALUE"""),"Касторп")</f>
        <v>Касторп</v>
      </c>
      <c r="C605" s="51"/>
      <c r="D605" s="51"/>
      <c r="E605" s="51"/>
      <c r="F605" s="51"/>
      <c r="G605" s="51"/>
      <c r="H605" s="51"/>
      <c r="I605" s="51"/>
      <c r="J605" s="51"/>
    </row>
    <row r="606">
      <c r="A606" s="51" t="str">
        <f>IFERROR(__xludf.DUMMYFUNCTION("""COMPUTED_VALUE"""),"Наташа ")</f>
        <v>Наташа </v>
      </c>
      <c r="B606" s="51" t="str">
        <f>IFERROR(__xludf.DUMMYFUNCTION("""COMPUTED_VALUE"""),"Ростова")</f>
        <v>Ростова</v>
      </c>
      <c r="C606" s="51"/>
      <c r="D606" s="51"/>
      <c r="E606" s="51"/>
      <c r="F606" s="51"/>
      <c r="G606" s="51"/>
      <c r="H606" s="51"/>
      <c r="I606" s="51"/>
      <c r="J606" s="51"/>
    </row>
    <row r="607">
      <c r="A607" s="51" t="str">
        <f>IFERROR(__xludf.DUMMYFUNCTION("""COMPUTED_VALUE"""),"Мигель")</f>
        <v>Мигель</v>
      </c>
      <c r="B607" s="51" t="str">
        <f>IFERROR(__xludf.DUMMYFUNCTION("""COMPUTED_VALUE"""),"Картье")</f>
        <v>Картье</v>
      </c>
      <c r="C607" s="51"/>
      <c r="D607" s="51"/>
      <c r="E607" s="51"/>
      <c r="F607" s="51"/>
      <c r="G607" s="51"/>
      <c r="H607" s="51"/>
      <c r="I607" s="51"/>
      <c r="J607" s="51"/>
    </row>
    <row r="608">
      <c r="A608" s="51" t="str">
        <f>IFERROR(__xludf.DUMMYFUNCTION("""COMPUTED_VALUE"""),"Снежная")</f>
        <v>Снежная</v>
      </c>
      <c r="B608" s="51" t="str">
        <f>IFERROR(__xludf.DUMMYFUNCTION("""COMPUTED_VALUE"""),"Королева")</f>
        <v>Королева</v>
      </c>
      <c r="C608" s="51"/>
      <c r="D608" s="51"/>
      <c r="E608" s="51"/>
      <c r="F608" s="51"/>
      <c r="G608" s="51"/>
      <c r="H608" s="51"/>
      <c r="I608" s="51"/>
      <c r="J608" s="51"/>
    </row>
    <row r="609">
      <c r="A609" s="51" t="str">
        <f>IFERROR(__xludf.DUMMYFUNCTION("""COMPUTED_VALUE"""),"Жабина")</f>
        <v>Жабина</v>
      </c>
      <c r="B609" s="51" t="str">
        <f>IFERROR(__xludf.DUMMYFUNCTION("""COMPUTED_VALUE"""),"IMPORTRANGE")</f>
        <v>IMPORTRANGE</v>
      </c>
      <c r="C609" s="51"/>
      <c r="D609" s="51"/>
      <c r="E609" s="51"/>
      <c r="F609" s="51"/>
      <c r="G609" s="51"/>
      <c r="H609" s="51"/>
      <c r="I609" s="51"/>
      <c r="J609" s="51"/>
    </row>
    <row r="610">
      <c r="A610" s="51" t="str">
        <f>IFERROR(__xludf.DUMMYFUNCTION("""COMPUTED_VALUE"""),"Рафаэль")</f>
        <v>Рафаэль</v>
      </c>
      <c r="B610" s="51" t="str">
        <f>IFERROR(__xludf.DUMMYFUNCTION("""COMPUTED_VALUE"""),"Ксения")</f>
        <v>Ксения</v>
      </c>
      <c r="C610" s="51"/>
      <c r="D610" s="51"/>
      <c r="E610" s="51"/>
      <c r="F610" s="51"/>
      <c r="G610" s="51"/>
      <c r="H610" s="51"/>
      <c r="I610" s="51"/>
      <c r="J610" s="51"/>
    </row>
    <row r="611">
      <c r="A611" s="51" t="str">
        <f>IFERROR(__xludf.DUMMYFUNCTION("""COMPUTED_VALUE"""),"Гарри")</f>
        <v>Гарри</v>
      </c>
      <c r="B611" s="51" t="str">
        <f>IFERROR(__xludf.DUMMYFUNCTION("""COMPUTED_VALUE"""),"Поттер")</f>
        <v>Поттер</v>
      </c>
      <c r="C611" s="51"/>
      <c r="D611" s="51"/>
      <c r="E611" s="51"/>
      <c r="F611" s="51"/>
      <c r="G611" s="51"/>
      <c r="H611" s="51"/>
      <c r="I611" s="51"/>
      <c r="J611" s="51"/>
    </row>
    <row r="612">
      <c r="A612" s="51" t="str">
        <f>IFERROR(__xludf.DUMMYFUNCTION("""COMPUTED_VALUE"""),"рон")</f>
        <v>рон</v>
      </c>
      <c r="B612" s="51" t="str">
        <f>IFERROR(__xludf.DUMMYFUNCTION("""COMPUTED_VALUE"""),"уизли")</f>
        <v>уизли</v>
      </c>
      <c r="C612" s="51"/>
      <c r="D612" s="51"/>
      <c r="E612" s="51"/>
      <c r="F612" s="51"/>
      <c r="G612" s="51"/>
      <c r="H612" s="51"/>
      <c r="I612" s="51"/>
      <c r="J612" s="51"/>
    </row>
    <row r="613">
      <c r="A613" s="51" t="str">
        <f>IFERROR(__xludf.DUMMYFUNCTION("""COMPUTED_VALUE"""),"Маленький")</f>
        <v>Маленький</v>
      </c>
      <c r="B613" s="51" t="str">
        <f>IFERROR(__xludf.DUMMYFUNCTION("""COMPUTED_VALUE"""),"принц")</f>
        <v>принц</v>
      </c>
      <c r="C613" s="51"/>
      <c r="D613" s="51"/>
      <c r="E613" s="51"/>
      <c r="F613" s="51"/>
      <c r="G613" s="51"/>
      <c r="H613" s="51"/>
      <c r="I613" s="51"/>
      <c r="J613" s="51"/>
    </row>
    <row r="614">
      <c r="A614" s="51" t="str">
        <f>IFERROR(__xludf.DUMMYFUNCTION("""COMPUTED_VALUE"""),"Джастин")</f>
        <v>Джастин</v>
      </c>
      <c r="B614" s="51" t="str">
        <f>IFERROR(__xludf.DUMMYFUNCTION("""COMPUTED_VALUE"""),"Тимберлейк")</f>
        <v>Тимберлейк</v>
      </c>
      <c r="C614" s="51"/>
      <c r="D614" s="51"/>
      <c r="E614" s="51"/>
      <c r="F614" s="51"/>
      <c r="G614" s="51"/>
      <c r="H614" s="51"/>
      <c r="I614" s="51"/>
      <c r="J614" s="51"/>
    </row>
    <row r="615">
      <c r="A615" s="51" t="str">
        <f>IFERROR(__xludf.DUMMYFUNCTION("""COMPUTED_VALUE"""),"Тони")</f>
        <v>Тони</v>
      </c>
      <c r="B615" s="51" t="str">
        <f>IFERROR(__xludf.DUMMYFUNCTION("""COMPUTED_VALUE"""),"Старк")</f>
        <v>Старк</v>
      </c>
      <c r="C615" s="51"/>
      <c r="D615" s="51"/>
      <c r="E615" s="51"/>
      <c r="F615" s="51"/>
      <c r="G615" s="51"/>
      <c r="H615" s="51"/>
      <c r="I615" s="51"/>
      <c r="J615" s="51"/>
    </row>
    <row r="616">
      <c r="A616" s="51" t="str">
        <f>IFERROR(__xludf.DUMMYFUNCTION("""COMPUTED_VALUE"""),"Иван")</f>
        <v>Иван</v>
      </c>
      <c r="B616" s="51" t="str">
        <f>IFERROR(__xludf.DUMMYFUNCTION("""COMPUTED_VALUE"""),"Грозный")</f>
        <v>Грозный</v>
      </c>
      <c r="C616" s="51"/>
      <c r="D616" s="51"/>
      <c r="E616" s="51"/>
      <c r="F616" s="51"/>
      <c r="G616" s="51"/>
      <c r="H616" s="51"/>
      <c r="I616" s="51"/>
      <c r="J616" s="51"/>
    </row>
    <row r="617">
      <c r="A617" s="51" t="str">
        <f>IFERROR(__xludf.DUMMYFUNCTION("""COMPUTED_VALUE"""),"Элизабет")</f>
        <v>Элизабет</v>
      </c>
      <c r="B617" s="51" t="str">
        <f>IFERROR(__xludf.DUMMYFUNCTION("""COMPUTED_VALUE"""),"Беннет")</f>
        <v>Беннет</v>
      </c>
      <c r="C617" s="51"/>
      <c r="D617" s="51"/>
      <c r="E617" s="51"/>
      <c r="F617" s="51"/>
      <c r="G617" s="51"/>
      <c r="H617" s="51"/>
      <c r="I617" s="51"/>
      <c r="J617" s="51"/>
    </row>
    <row r="618">
      <c r="A618" s="51" t="str">
        <f>IFERROR(__xludf.DUMMYFUNCTION("""COMPUTED_VALUE"""),"Котенок")</f>
        <v>Котенок</v>
      </c>
      <c r="B618" s="51" t="str">
        <f>IFERROR(__xludf.DUMMYFUNCTION("""COMPUTED_VALUE"""),"Гаф")</f>
        <v>Гаф</v>
      </c>
      <c r="C618" s="51"/>
      <c r="D618" s="51"/>
      <c r="E618" s="51"/>
      <c r="F618" s="51"/>
      <c r="G618" s="51"/>
      <c r="H618" s="51"/>
      <c r="I618" s="51"/>
      <c r="J618" s="51"/>
    </row>
    <row r="619">
      <c r="A619" s="51" t="str">
        <f>IFERROR(__xludf.DUMMYFUNCTION("""COMPUTED_VALUE"""),"Наташа ")</f>
        <v>Наташа </v>
      </c>
      <c r="B619" s="51" t="str">
        <f>IFERROR(__xludf.DUMMYFUNCTION("""COMPUTED_VALUE"""),"ростова")</f>
        <v>ростова</v>
      </c>
      <c r="C619" s="51"/>
      <c r="D619" s="51"/>
      <c r="E619" s="51"/>
      <c r="F619" s="51"/>
      <c r="G619" s="51"/>
      <c r="H619" s="51"/>
      <c r="I619" s="51"/>
      <c r="J619" s="51"/>
    </row>
    <row r="620">
      <c r="A620" s="51" t="str">
        <f>IFERROR(__xludf.DUMMYFUNCTION("""COMPUTED_VALUE"""),"Банни")</f>
        <v>Банни</v>
      </c>
      <c r="B620" s="51" t="str">
        <f>IFERROR(__xludf.DUMMYFUNCTION("""COMPUTED_VALUE"""),"Цукино")</f>
        <v>Цукино</v>
      </c>
      <c r="C620" s="51"/>
      <c r="D620" s="51"/>
      <c r="E620" s="51"/>
      <c r="F620" s="51"/>
      <c r="G620" s="51"/>
      <c r="H620" s="51"/>
      <c r="I620" s="51"/>
      <c r="J620" s="51"/>
    </row>
    <row r="621">
      <c r="A621" s="51" t="str">
        <f>IFERROR(__xludf.DUMMYFUNCTION("""COMPUTED_VALUE"""),"Джеймс")</f>
        <v>Джеймс</v>
      </c>
      <c r="B621" s="51" t="str">
        <f>IFERROR(__xludf.DUMMYFUNCTION("""COMPUTED_VALUE"""),"Бонд")</f>
        <v>Бонд</v>
      </c>
      <c r="C621" s="51"/>
      <c r="D621" s="51"/>
      <c r="E621" s="51"/>
      <c r="F621" s="51"/>
      <c r="G621" s="51"/>
      <c r="H621" s="51"/>
      <c r="I621" s="51"/>
      <c r="J621" s="51"/>
    </row>
    <row r="622">
      <c r="A622" s="51" t="str">
        <f>IFERROR(__xludf.DUMMYFUNCTION("""COMPUTED_VALUE"""),"Людвиг")</f>
        <v>Людвиг</v>
      </c>
      <c r="B622" s="51" t="str">
        <f>IFERROR(__xludf.DUMMYFUNCTION("""COMPUTED_VALUE"""),"ван Нормайенн")</f>
        <v>ван Нормайенн</v>
      </c>
      <c r="C622" s="51"/>
      <c r="D622" s="51"/>
      <c r="E622" s="51"/>
      <c r="F622" s="51"/>
      <c r="G622" s="51"/>
      <c r="H622" s="51"/>
      <c r="I622" s="51"/>
      <c r="J622" s="51"/>
    </row>
    <row r="623">
      <c r="A623" s="51" t="str">
        <f>IFERROR(__xludf.DUMMYFUNCTION("""COMPUTED_VALUE"""),"Дядя")</f>
        <v>Дядя</v>
      </c>
      <c r="B623" s="51" t="str">
        <f>IFERROR(__xludf.DUMMYFUNCTION("""COMPUTED_VALUE"""),"Фёдор")</f>
        <v>Фёдор</v>
      </c>
      <c r="C623" s="51"/>
      <c r="D623" s="51"/>
      <c r="E623" s="51"/>
      <c r="F623" s="51"/>
      <c r="G623" s="51"/>
      <c r="H623" s="51"/>
      <c r="I623" s="51"/>
      <c r="J623" s="51"/>
    </row>
    <row r="624">
      <c r="A624" s="51" t="str">
        <f>IFERROR(__xludf.DUMMYFUNCTION("""COMPUTED_VALUE"""),"Кот ")</f>
        <v>Кот </v>
      </c>
      <c r="B624" s="51" t="str">
        <f>IFERROR(__xludf.DUMMYFUNCTION("""COMPUTED_VALUE"""),"Матроскин")</f>
        <v>Матроскин</v>
      </c>
      <c r="C624" s="51"/>
      <c r="D624" s="51"/>
      <c r="E624" s="51"/>
      <c r="F624" s="51"/>
      <c r="G624" s="51"/>
      <c r="H624" s="51"/>
      <c r="I624" s="51"/>
      <c r="J624" s="51"/>
    </row>
    <row r="625">
      <c r="A625" s="51" t="str">
        <f>IFERROR(__xludf.DUMMYFUNCTION("""COMPUTED_VALUE"""),"Дэгни")</f>
        <v>Дэгни</v>
      </c>
      <c r="B625" s="51" t="str">
        <f>IFERROR(__xludf.DUMMYFUNCTION("""COMPUTED_VALUE"""),"Таггарт")</f>
        <v>Таггарт</v>
      </c>
      <c r="C625" s="51"/>
      <c r="D625" s="51"/>
      <c r="E625" s="51"/>
      <c r="F625" s="51"/>
      <c r="G625" s="51"/>
      <c r="H625" s="51"/>
      <c r="I625" s="51"/>
      <c r="J625" s="51"/>
    </row>
    <row r="626">
      <c r="A626" s="51" t="str">
        <f>IFERROR(__xludf.DUMMYFUNCTION("""COMPUTED_VALUE"""),"спанч")</f>
        <v>спанч</v>
      </c>
      <c r="B626" s="51" t="str">
        <f>IFERROR(__xludf.DUMMYFUNCTION("""COMPUTED_VALUE"""),"боб")</f>
        <v>боб</v>
      </c>
      <c r="C626" s="51"/>
      <c r="D626" s="51"/>
      <c r="E626" s="51"/>
      <c r="F626" s="51"/>
      <c r="G626" s="51"/>
      <c r="H626" s="51"/>
      <c r="I626" s="51"/>
      <c r="J626" s="51"/>
    </row>
    <row r="627">
      <c r="A627" s="51" t="str">
        <f>IFERROR(__xludf.DUMMYFUNCTION("""COMPUTED_VALUE"""),"Наташа ")</f>
        <v>Наташа </v>
      </c>
      <c r="B627" s="51" t="str">
        <f>IFERROR(__xludf.DUMMYFUNCTION("""COMPUTED_VALUE"""),"Ростова")</f>
        <v>Ростова</v>
      </c>
      <c r="C627" s="51"/>
      <c r="D627" s="51"/>
      <c r="E627" s="51"/>
      <c r="F627" s="51"/>
      <c r="G627" s="51"/>
      <c r="H627" s="51"/>
      <c r="I627" s="51"/>
      <c r="J627" s="51"/>
    </row>
    <row r="628">
      <c r="A628" s="51" t="str">
        <f>IFERROR(__xludf.DUMMYFUNCTION("""COMPUTED_VALUE"""),"Итан")</f>
        <v>Итан</v>
      </c>
      <c r="B628" s="51" t="str">
        <f>IFERROR(__xludf.DUMMYFUNCTION("""COMPUTED_VALUE"""),"Хант")</f>
        <v>Хант</v>
      </c>
      <c r="C628" s="51"/>
      <c r="D628" s="51"/>
      <c r="E628" s="51"/>
      <c r="F628" s="51"/>
      <c r="G628" s="51"/>
      <c r="H628" s="51"/>
      <c r="I628" s="51"/>
      <c r="J628" s="51"/>
    </row>
    <row r="629">
      <c r="A629" s="51" t="str">
        <f>IFERROR(__xludf.DUMMYFUNCTION("""COMPUTED_VALUE"""),"Шико")</f>
        <v>Шико</v>
      </c>
      <c r="B629" s="51" t="str">
        <f>IFERROR(__xludf.DUMMYFUNCTION("""COMPUTED_VALUE"""),"Шико")</f>
        <v>Шико</v>
      </c>
      <c r="C629" s="51"/>
      <c r="D629" s="51"/>
      <c r="E629" s="51"/>
      <c r="F629" s="51"/>
      <c r="G629" s="51"/>
      <c r="H629" s="51"/>
      <c r="I629" s="51"/>
      <c r="J629" s="51"/>
    </row>
    <row r="630">
      <c r="A630" s="51" t="str">
        <f>IFERROR(__xludf.DUMMYFUNCTION("""COMPUTED_VALUE"""),"Лоуренс ")</f>
        <v>Лоуренс </v>
      </c>
      <c r="B630" s="51" t="str">
        <f>IFERROR(__xludf.DUMMYFUNCTION("""COMPUTED_VALUE"""),"Рис")</f>
        <v>Рис</v>
      </c>
      <c r="C630" s="51"/>
      <c r="D630" s="51"/>
      <c r="E630" s="51"/>
      <c r="F630" s="51"/>
      <c r="G630" s="51"/>
      <c r="H630" s="51"/>
      <c r="I630" s="51"/>
      <c r="J630" s="51"/>
    </row>
    <row r="631">
      <c r="A631" s="51" t="str">
        <f>IFERROR(__xludf.DUMMYFUNCTION("""COMPUTED_VALUE"""),"Анна")</f>
        <v>Анна</v>
      </c>
      <c r="B631" s="51" t="str">
        <f>IFERROR(__xludf.DUMMYFUNCTION("""COMPUTED_VALUE"""),"Каренина")</f>
        <v>Каренина</v>
      </c>
      <c r="C631" s="51"/>
      <c r="D631" s="51"/>
      <c r="E631" s="51"/>
      <c r="F631" s="51"/>
      <c r="G631" s="51"/>
      <c r="H631" s="51"/>
      <c r="I631" s="51"/>
      <c r="J631" s="51"/>
    </row>
    <row r="632">
      <c r="A632" s="51" t="str">
        <f>IFERROR(__xludf.DUMMYFUNCTION("""COMPUTED_VALUE"""),"Фродо")</f>
        <v>Фродо</v>
      </c>
      <c r="B632" s="51" t="str">
        <f>IFERROR(__xludf.DUMMYFUNCTION("""COMPUTED_VALUE"""),"Бэггинс")</f>
        <v>Бэггинс</v>
      </c>
      <c r="C632" s="51"/>
      <c r="D632" s="51"/>
      <c r="E632" s="51"/>
      <c r="F632" s="51"/>
      <c r="G632" s="51"/>
      <c r="H632" s="51"/>
      <c r="I632" s="51"/>
      <c r="J632" s="51"/>
    </row>
    <row r="633">
      <c r="A633" s="51" t="str">
        <f>IFERROR(__xludf.DUMMYFUNCTION("""COMPUTED_VALUE"""),"Женя")</f>
        <v>Женя</v>
      </c>
      <c r="B633" s="51" t="str">
        <f>IFERROR(__xludf.DUMMYFUNCTION("""COMPUTED_VALUE"""),"ё")</f>
        <v>ё</v>
      </c>
      <c r="C633" s="51"/>
      <c r="D633" s="51"/>
      <c r="E633" s="51"/>
      <c r="F633" s="51"/>
      <c r="G633" s="51"/>
      <c r="H633" s="51"/>
      <c r="I633" s="51"/>
      <c r="J633" s="51"/>
    </row>
    <row r="634">
      <c r="A634" s="51" t="str">
        <f>IFERROR(__xludf.DUMMYFUNCTION("""COMPUTED_VALUE"""),"Яна")</f>
        <v>Яна</v>
      </c>
      <c r="B634" s="51" t="str">
        <f>IFERROR(__xludf.DUMMYFUNCTION("""COMPUTED_VALUE"""),"Рыжий")</f>
        <v>Рыжий</v>
      </c>
      <c r="C634" s="51"/>
      <c r="D634" s="51"/>
      <c r="E634" s="51"/>
      <c r="F634" s="51"/>
      <c r="G634" s="51"/>
      <c r="H634" s="51"/>
      <c r="I634" s="51"/>
      <c r="J634" s="51"/>
    </row>
    <row r="635">
      <c r="A635" s="51" t="str">
        <f>IFERROR(__xludf.DUMMYFUNCTION("""COMPUTED_VALUE"""),"Глубокослав")</f>
        <v>Глубокослав</v>
      </c>
      <c r="B635" s="51" t="str">
        <f>IFERROR(__xludf.DUMMYFUNCTION("""COMPUTED_VALUE"""),"Тонкий")</f>
        <v>Тонкий</v>
      </c>
      <c r="C635" s="51"/>
      <c r="D635" s="51"/>
      <c r="E635" s="51"/>
      <c r="F635" s="51"/>
      <c r="G635" s="51"/>
      <c r="H635" s="51"/>
      <c r="I635" s="51"/>
      <c r="J635" s="51"/>
    </row>
    <row r="636">
      <c r="A636" s="51" t="str">
        <f>IFERROR(__xludf.DUMMYFUNCTION("""COMPUTED_VALUE"""),"Хэнк")</f>
        <v>Хэнк</v>
      </c>
      <c r="B636" s="51" t="str">
        <f>IFERROR(__xludf.DUMMYFUNCTION("""COMPUTED_VALUE"""),"Риарден")</f>
        <v>Риарден</v>
      </c>
      <c r="C636" s="51"/>
      <c r="D636" s="51"/>
      <c r="E636" s="51"/>
      <c r="F636" s="51"/>
      <c r="G636" s="51"/>
      <c r="H636" s="51"/>
      <c r="I636" s="51"/>
      <c r="J636" s="51"/>
    </row>
    <row r="637">
      <c r="A637" s="51" t="str">
        <f>IFERROR(__xludf.DUMMYFUNCTION("""COMPUTED_VALUE"""),"Человек ")</f>
        <v>Человек </v>
      </c>
      <c r="B637" s="51" t="str">
        <f>IFERROR(__xludf.DUMMYFUNCTION("""COMPUTED_VALUE"""),"Паук")</f>
        <v>Паук</v>
      </c>
      <c r="C637" s="51"/>
      <c r="D637" s="51"/>
      <c r="E637" s="51"/>
      <c r="F637" s="51"/>
      <c r="G637" s="51"/>
      <c r="H637" s="51"/>
      <c r="I637" s="51"/>
      <c r="J637" s="51"/>
    </row>
    <row r="638">
      <c r="A638" s="51" t="str">
        <f>IFERROR(__xludf.DUMMYFUNCTION("""COMPUTED_VALUE"""),"Тор")</f>
        <v>Тор</v>
      </c>
      <c r="B638" s="51" t="str">
        <f>IFERROR(__xludf.DUMMYFUNCTION("""COMPUTED_VALUE"""),"Одинсон")</f>
        <v>Одинсон</v>
      </c>
      <c r="C638" s="51"/>
      <c r="D638" s="51"/>
      <c r="E638" s="51"/>
      <c r="F638" s="51"/>
      <c r="G638" s="51"/>
      <c r="H638" s="51"/>
      <c r="I638" s="51"/>
      <c r="J638" s="51"/>
    </row>
    <row r="639">
      <c r="A639" s="51" t="str">
        <f>IFERROR(__xludf.DUMMYFUNCTION("""COMPUTED_VALUE"""),"Евгений")</f>
        <v>Евгений</v>
      </c>
      <c r="B639" s="51" t="str">
        <f>IFERROR(__xludf.DUMMYFUNCTION("""COMPUTED_VALUE"""),"Онегин")</f>
        <v>Онегин</v>
      </c>
      <c r="C639" s="51"/>
      <c r="D639" s="51"/>
      <c r="E639" s="51"/>
      <c r="F639" s="51"/>
      <c r="G639" s="51"/>
      <c r="H639" s="51"/>
      <c r="I639" s="51"/>
      <c r="J639" s="51"/>
    </row>
    <row r="640">
      <c r="A640" s="51" t="str">
        <f>IFERROR(__xludf.DUMMYFUNCTION("""COMPUTED_VALUE"""),"Влад ")</f>
        <v>Влад </v>
      </c>
      <c r="B640" s="51" t="str">
        <f>IFERROR(__xludf.DUMMYFUNCTION("""COMPUTED_VALUE"""),"Череватый")</f>
        <v>Череватый</v>
      </c>
      <c r="C640" s="51"/>
      <c r="D640" s="51"/>
      <c r="E640" s="51"/>
      <c r="F640" s="51"/>
      <c r="G640" s="51"/>
      <c r="H640" s="51"/>
      <c r="I640" s="51"/>
      <c r="J640" s="51"/>
    </row>
    <row r="641">
      <c r="A641" s="51" t="str">
        <f>IFERROR(__xludf.DUMMYFUNCTION("""COMPUTED_VALUE"""),"Омон")</f>
        <v>Омон</v>
      </c>
      <c r="B641" s="51" t="str">
        <f>IFERROR(__xludf.DUMMYFUNCTION("""COMPUTED_VALUE"""),"Ра")</f>
        <v>Ра</v>
      </c>
      <c r="C641" s="51"/>
      <c r="D641" s="51"/>
      <c r="E641" s="51"/>
      <c r="F641" s="51"/>
      <c r="G641" s="51"/>
      <c r="H641" s="51"/>
      <c r="I641" s="51"/>
      <c r="J641" s="51"/>
    </row>
    <row r="642">
      <c r="A642" s="51" t="str">
        <f>IFERROR(__xludf.DUMMYFUNCTION("""COMPUTED_VALUE"""),"Светлана")</f>
        <v>Светлана</v>
      </c>
      <c r="B642" s="51" t="str">
        <f>IFERROR(__xludf.DUMMYFUNCTION("""COMPUTED_VALUE"""),"Романова")</f>
        <v>Романова</v>
      </c>
      <c r="C642" s="51"/>
      <c r="D642" s="51"/>
      <c r="E642" s="51"/>
      <c r="F642" s="51"/>
      <c r="G642" s="51"/>
      <c r="H642" s="51"/>
      <c r="I642" s="51"/>
      <c r="J642" s="51"/>
    </row>
    <row r="643">
      <c r="A643" s="51" t="str">
        <f>IFERROR(__xludf.DUMMYFUNCTION("""COMPUTED_VALUE"""),"Скартетт")</f>
        <v>Скартетт</v>
      </c>
      <c r="B643" s="51" t="str">
        <f>IFERROR(__xludf.DUMMYFUNCTION("""COMPUTED_VALUE"""),"О""Хара")</f>
        <v>О"Хара</v>
      </c>
      <c r="C643" s="51"/>
      <c r="D643" s="51"/>
      <c r="E643" s="51"/>
      <c r="F643" s="51"/>
      <c r="G643" s="51"/>
      <c r="H643" s="51"/>
      <c r="I643" s="51"/>
      <c r="J643" s="51"/>
    </row>
    <row r="644">
      <c r="A644" s="51" t="str">
        <f>IFERROR(__xludf.DUMMYFUNCTION("""COMPUTED_VALUE"""),"Том")</f>
        <v>Том</v>
      </c>
      <c r="B644" s="51" t="str">
        <f>IFERROR(__xludf.DUMMYFUNCTION("""COMPUTED_VALUE"""),"Реддл")</f>
        <v>Реддл</v>
      </c>
      <c r="C644" s="51"/>
      <c r="D644" s="51"/>
      <c r="E644" s="51"/>
      <c r="F644" s="51"/>
      <c r="G644" s="51"/>
      <c r="H644" s="51"/>
      <c r="I644" s="51"/>
      <c r="J644" s="51"/>
    </row>
    <row r="645">
      <c r="A645" s="51" t="str">
        <f>IFERROR(__xludf.DUMMYFUNCTION("""COMPUTED_VALUE"""),"Питер")</f>
        <v>Питер</v>
      </c>
      <c r="B645" s="51" t="str">
        <f>IFERROR(__xludf.DUMMYFUNCTION("""COMPUTED_VALUE"""),"Пэнн")</f>
        <v>Пэнн</v>
      </c>
      <c r="C645" s="51"/>
      <c r="D645" s="51"/>
      <c r="E645" s="51"/>
      <c r="F645" s="51"/>
      <c r="G645" s="51"/>
      <c r="H645" s="51"/>
      <c r="I645" s="51"/>
      <c r="J645" s="51"/>
    </row>
    <row r="646">
      <c r="A646" s="51" t="str">
        <f>IFERROR(__xludf.DUMMYFUNCTION("""COMPUTED_VALUE"""),"Антон")</f>
        <v>Антон</v>
      </c>
      <c r="B646" s="51" t="str">
        <f>IFERROR(__xludf.DUMMYFUNCTION("""COMPUTED_VALUE"""),"Городецкий")</f>
        <v>Городецкий</v>
      </c>
      <c r="C646" s="51"/>
      <c r="D646" s="51"/>
      <c r="E646" s="51"/>
      <c r="F646" s="51"/>
      <c r="G646" s="51"/>
      <c r="H646" s="51"/>
      <c r="I646" s="51"/>
      <c r="J646" s="51"/>
    </row>
    <row r="647">
      <c r="A647" s="51" t="str">
        <f>IFERROR(__xludf.DUMMYFUNCTION("""COMPUTED_VALUE"""),"Александр")</f>
        <v>Александр</v>
      </c>
      <c r="B647" s="51" t="str">
        <f>IFERROR(__xludf.DUMMYFUNCTION("""COMPUTED_VALUE"""),"Пушкин")</f>
        <v>Пушкин</v>
      </c>
      <c r="C647" s="51"/>
      <c r="D647" s="51"/>
      <c r="E647" s="51"/>
      <c r="F647" s="51"/>
      <c r="G647" s="51"/>
      <c r="H647" s="51"/>
      <c r="I647" s="51"/>
      <c r="J647" s="51"/>
    </row>
    <row r="648">
      <c r="A648" s="51" t="str">
        <f>IFERROR(__xludf.DUMMYFUNCTION("""COMPUTED_VALUE"""),"Паша ")</f>
        <v>Паша </v>
      </c>
      <c r="B648" s="51" t="str">
        <f>IFERROR(__xludf.DUMMYFUNCTION("""COMPUTED_VALUE"""),"Техник")</f>
        <v>Техник</v>
      </c>
      <c r="C648" s="51"/>
      <c r="D648" s="51"/>
      <c r="E648" s="51"/>
      <c r="F648" s="51"/>
      <c r="G648" s="51"/>
      <c r="H648" s="51"/>
      <c r="I648" s="51"/>
      <c r="J648" s="51"/>
    </row>
    <row r="649">
      <c r="A649" s="51" t="str">
        <f>IFERROR(__xludf.DUMMYFUNCTION("""COMPUTED_VALUE"""),"Принц")</f>
        <v>Принц</v>
      </c>
      <c r="B649" s="51" t="str">
        <f>IFERROR(__xludf.DUMMYFUNCTION("""COMPUTED_VALUE"""),"Маленький")</f>
        <v>Маленький</v>
      </c>
      <c r="C649" s="51"/>
      <c r="D649" s="51"/>
      <c r="E649" s="51"/>
      <c r="F649" s="51"/>
      <c r="G649" s="51"/>
      <c r="H649" s="51"/>
      <c r="I649" s="51"/>
      <c r="J649" s="51"/>
    </row>
    <row r="650">
      <c r="A650" s="51" t="str">
        <f>IFERROR(__xludf.DUMMYFUNCTION("""COMPUTED_VALUE"""),"Кот")</f>
        <v>Кот</v>
      </c>
      <c r="B650" s="51" t="str">
        <f>IFERROR(__xludf.DUMMYFUNCTION("""COMPUTED_VALUE"""),"Бегемот")</f>
        <v>Бегемот</v>
      </c>
      <c r="C650" s="51"/>
      <c r="D650" s="51"/>
      <c r="E650" s="51"/>
      <c r="F650" s="51"/>
      <c r="G650" s="51"/>
      <c r="H650" s="51"/>
      <c r="I650" s="51"/>
      <c r="J650" s="51"/>
    </row>
    <row r="651">
      <c r="A651" s="51" t="str">
        <f>IFERROR(__xludf.DUMMYFUNCTION("""COMPUTED_VALUE"""),"Джэй")</f>
        <v>Джэй</v>
      </c>
      <c r="B651" s="51" t="str">
        <f>IFERROR(__xludf.DUMMYFUNCTION("""COMPUTED_VALUE"""),"Гэтсби")</f>
        <v>Гэтсби</v>
      </c>
      <c r="C651" s="51"/>
      <c r="D651" s="51"/>
      <c r="E651" s="51"/>
      <c r="F651" s="51"/>
      <c r="G651" s="51"/>
      <c r="H651" s="51"/>
      <c r="I651" s="51"/>
      <c r="J651" s="51"/>
    </row>
    <row r="652">
      <c r="A652" s="51" t="str">
        <f>IFERROR(__xludf.DUMMYFUNCTION("""COMPUTED_VALUE"""),"Тейлор")</f>
        <v>Тейлор</v>
      </c>
      <c r="B652" s="51" t="str">
        <f>IFERROR(__xludf.DUMMYFUNCTION("""COMPUTED_VALUE"""),"Эберт")</f>
        <v>Эберт</v>
      </c>
      <c r="C652" s="51"/>
      <c r="D652" s="51"/>
      <c r="E652" s="51"/>
      <c r="F652" s="51"/>
      <c r="G652" s="51"/>
      <c r="H652" s="51"/>
      <c r="I652" s="51"/>
      <c r="J652" s="51"/>
    </row>
    <row r="653">
      <c r="A653" s="51" t="str">
        <f>IFERROR(__xludf.DUMMYFUNCTION("""COMPUTED_VALUE"""),"евгений")</f>
        <v>евгений</v>
      </c>
      <c r="B653" s="51" t="str">
        <f>IFERROR(__xludf.DUMMYFUNCTION("""COMPUTED_VALUE"""),"онегин")</f>
        <v>онегин</v>
      </c>
      <c r="C653" s="51"/>
      <c r="D653" s="51"/>
      <c r="E653" s="51"/>
      <c r="F653" s="51"/>
      <c r="G653" s="51"/>
      <c r="H653" s="51"/>
      <c r="I653" s="51"/>
      <c r="J653" s="51"/>
    </row>
    <row r="654">
      <c r="A654" s="51" t="str">
        <f>IFERROR(__xludf.DUMMYFUNCTION("""COMPUTED_VALUE"""),"Джейн")</f>
        <v>Джейн</v>
      </c>
      <c r="B654" s="51" t="str">
        <f>IFERROR(__xludf.DUMMYFUNCTION("""COMPUTED_VALUE"""),"Эйр")</f>
        <v>Эйр</v>
      </c>
      <c r="C654" s="51"/>
      <c r="D654" s="51"/>
      <c r="E654" s="51"/>
      <c r="F654" s="51"/>
      <c r="G654" s="51"/>
      <c r="H654" s="51"/>
      <c r="I654" s="51"/>
      <c r="J654" s="51"/>
    </row>
    <row r="655">
      <c r="A655" s="51" t="str">
        <f>IFERROR(__xludf.DUMMYFUNCTION("""COMPUTED_VALUE"""),"Кот")</f>
        <v>Кот</v>
      </c>
      <c r="B655" s="51" t="str">
        <f>IFERROR(__xludf.DUMMYFUNCTION("""COMPUTED_VALUE"""),"Матроскин")</f>
        <v>Матроскин</v>
      </c>
      <c r="C655" s="51"/>
      <c r="D655" s="51"/>
      <c r="E655" s="51"/>
      <c r="F655" s="51"/>
      <c r="G655" s="51"/>
      <c r="H655" s="51"/>
      <c r="I655" s="51"/>
      <c r="J655" s="51"/>
    </row>
    <row r="656">
      <c r="A656" s="51" t="str">
        <f>IFERROR(__xludf.DUMMYFUNCTION("""COMPUTED_VALUE"""),"Кот по имени")</f>
        <v>Кот по имени</v>
      </c>
      <c r="B656" s="51" t="str">
        <f>IFERROR(__xludf.DUMMYFUNCTION("""COMPUTED_VALUE"""),"Боб")</f>
        <v>Боб</v>
      </c>
      <c r="C656" s="51"/>
      <c r="D656" s="51"/>
      <c r="E656" s="51"/>
      <c r="F656" s="51"/>
      <c r="G656" s="51"/>
      <c r="H656" s="51"/>
      <c r="I656" s="51"/>
      <c r="J656" s="51"/>
    </row>
    <row r="657">
      <c r="A657" s="51" t="str">
        <f>IFERROR(__xludf.DUMMYFUNCTION("""COMPUTED_VALUE"""),"Стич")</f>
        <v>Стич</v>
      </c>
      <c r="B657" s="51"/>
      <c r="C657" s="51"/>
      <c r="D657" s="51"/>
      <c r="E657" s="51"/>
      <c r="F657" s="51"/>
      <c r="G657" s="51"/>
      <c r="H657" s="51"/>
      <c r="I657" s="51"/>
      <c r="J657" s="51"/>
    </row>
    <row r="658">
      <c r="A658" s="51" t="str">
        <f>IFERROR(__xludf.DUMMYFUNCTION("""COMPUTED_VALUE"""),"Роллинг")</f>
        <v>Роллинг</v>
      </c>
      <c r="B658" s="51" t="str">
        <f>IFERROR(__xludf.DUMMYFUNCTION("""COMPUTED_VALUE"""),"Стоунз")</f>
        <v>Стоунз</v>
      </c>
      <c r="C658" s="51"/>
      <c r="D658" s="51"/>
      <c r="E658" s="51"/>
      <c r="F658" s="51"/>
      <c r="G658" s="51"/>
      <c r="H658" s="51"/>
      <c r="I658" s="51"/>
      <c r="J658" s="51"/>
    </row>
    <row r="659">
      <c r="A659" s="51" t="str">
        <f>IFERROR(__xludf.DUMMYFUNCTION("""COMPUTED_VALUE"""),"Джус")</f>
        <v>Джус</v>
      </c>
      <c r="B659" s="51" t="str">
        <f>IFERROR(__xludf.DUMMYFUNCTION("""COMPUTED_VALUE"""),"Ворлд")</f>
        <v>Ворлд</v>
      </c>
      <c r="C659" s="51"/>
      <c r="D659" s="51"/>
      <c r="E659" s="51"/>
      <c r="F659" s="51"/>
      <c r="G659" s="51"/>
      <c r="H659" s="51"/>
      <c r="I659" s="51"/>
      <c r="J659" s="51"/>
    </row>
    <row r="660">
      <c r="A660" s="51" t="str">
        <f>IFERROR(__xludf.DUMMYFUNCTION("""COMPUTED_VALUE"""),"Марк")</f>
        <v>Марк</v>
      </c>
      <c r="B660" s="51" t="str">
        <f>IFERROR(__xludf.DUMMYFUNCTION("""COMPUTED_VALUE"""),"Уотни")</f>
        <v>Уотни</v>
      </c>
      <c r="C660" s="51"/>
      <c r="D660" s="51"/>
      <c r="E660" s="51"/>
      <c r="F660" s="51"/>
      <c r="G660" s="51"/>
      <c r="H660" s="51"/>
      <c r="I660" s="51"/>
      <c r="J660" s="51"/>
    </row>
    <row r="661">
      <c r="A661" s="51" t="str">
        <f>IFERROR(__xludf.DUMMYFUNCTION("""COMPUTED_VALUE"""),"Павел")</f>
        <v>Павел</v>
      </c>
      <c r="B661" s="51" t="str">
        <f>IFERROR(__xludf.DUMMYFUNCTION("""COMPUTED_VALUE"""),"Корчагин")</f>
        <v>Корчагин</v>
      </c>
      <c r="C661" s="51"/>
      <c r="D661" s="51"/>
      <c r="E661" s="51"/>
      <c r="F661" s="51"/>
      <c r="G661" s="51"/>
      <c r="H661" s="51"/>
      <c r="I661" s="51"/>
      <c r="J661" s="51"/>
    </row>
    <row r="662">
      <c r="A662" s="51" t="str">
        <f>IFERROR(__xludf.DUMMYFUNCTION("""COMPUTED_VALUE"""),"Антон")</f>
        <v>Антон</v>
      </c>
      <c r="B662" s="51" t="str">
        <f>IFERROR(__xludf.DUMMYFUNCTION("""COMPUTED_VALUE"""),"ЛЕКЛ")</f>
        <v>ЛЕКЛ</v>
      </c>
      <c r="C662" s="51"/>
      <c r="D662" s="51"/>
      <c r="E662" s="51"/>
      <c r="F662" s="51"/>
      <c r="G662" s="51"/>
      <c r="H662" s="51"/>
      <c r="I662" s="51"/>
      <c r="J662" s="51"/>
    </row>
    <row r="663">
      <c r="A663" s="51" t="str">
        <f>IFERROR(__xludf.DUMMYFUNCTION("""COMPUTED_VALUE"""),"Люля")</f>
        <v>Люля</v>
      </c>
      <c r="B663" s="51" t="str">
        <f>IFERROR(__xludf.DUMMYFUNCTION("""COMPUTED_VALUE"""),"Кебаб")</f>
        <v>Кебаб</v>
      </c>
      <c r="C663" s="51"/>
      <c r="D663" s="51"/>
      <c r="E663" s="51"/>
      <c r="F663" s="51"/>
      <c r="G663" s="51"/>
      <c r="H663" s="51"/>
      <c r="I663" s="51"/>
      <c r="J663" s="51"/>
    </row>
    <row r="664">
      <c r="A664" s="51" t="str">
        <f>IFERROR(__xludf.DUMMYFUNCTION("""COMPUTED_VALUE"""),"Гарри")</f>
        <v>Гарри</v>
      </c>
      <c r="B664" s="51" t="str">
        <f>IFERROR(__xludf.DUMMYFUNCTION("""COMPUTED_VALUE"""),"Поттер")</f>
        <v>Поттер</v>
      </c>
      <c r="C664" s="51"/>
      <c r="D664" s="51"/>
      <c r="E664" s="51"/>
      <c r="F664" s="51"/>
      <c r="G664" s="51"/>
      <c r="H664" s="51"/>
      <c r="I664" s="51"/>
      <c r="J664" s="51"/>
    </row>
    <row r="665">
      <c r="A665" s="51" t="str">
        <f>IFERROR(__xludf.DUMMYFUNCTION("""COMPUTED_VALUE"""),"Стивен")</f>
        <v>Стивен</v>
      </c>
      <c r="B665" s="51" t="str">
        <f>IFERROR(__xludf.DUMMYFUNCTION("""COMPUTED_VALUE"""),"Кови")</f>
        <v>Кови</v>
      </c>
      <c r="C665" s="51"/>
      <c r="D665" s="51"/>
      <c r="E665" s="51"/>
      <c r="F665" s="51"/>
      <c r="G665" s="51"/>
      <c r="H665" s="51"/>
      <c r="I665" s="51"/>
      <c r="J665" s="51"/>
    </row>
    <row r="666">
      <c r="A666" s="51" t="str">
        <f>IFERROR(__xludf.DUMMYFUNCTION("""COMPUTED_VALUE"""),"Геральт")</f>
        <v>Геральт</v>
      </c>
      <c r="B666" s="51" t="str">
        <f>IFERROR(__xludf.DUMMYFUNCTION("""COMPUTED_VALUE"""),"ИзРивии")</f>
        <v>ИзРивии</v>
      </c>
      <c r="C666" s="51"/>
      <c r="D666" s="51"/>
      <c r="E666" s="51"/>
      <c r="F666" s="51"/>
      <c r="G666" s="51"/>
      <c r="H666" s="51"/>
      <c r="I666" s="51"/>
      <c r="J666" s="51"/>
    </row>
    <row r="667">
      <c r="A667" s="51" t="str">
        <f>IFERROR(__xludf.DUMMYFUNCTION("""COMPUTED_VALUE"""),"Евгений")</f>
        <v>Евгений</v>
      </c>
      <c r="B667" s="51" t="str">
        <f>IFERROR(__xludf.DUMMYFUNCTION("""COMPUTED_VALUE"""),"Онегин Второй")</f>
        <v>Онегин Второй</v>
      </c>
      <c r="C667" s="51"/>
      <c r="D667" s="51"/>
      <c r="E667" s="51"/>
      <c r="F667" s="51"/>
      <c r="G667" s="51"/>
      <c r="H667" s="51"/>
      <c r="I667" s="51"/>
      <c r="J667" s="51"/>
    </row>
    <row r="668">
      <c r="A668" s="51" t="str">
        <f>IFERROR(__xludf.DUMMYFUNCTION("""COMPUTED_VALUE"""),"Пэппи")</f>
        <v>Пэппи</v>
      </c>
      <c r="B668" s="51" t="str">
        <f>IFERROR(__xludf.DUMMYFUNCTION("""COMPUTED_VALUE"""),"ДлинныйЧулок")</f>
        <v>ДлинныйЧулок</v>
      </c>
      <c r="C668" s="51"/>
      <c r="D668" s="51"/>
      <c r="E668" s="51"/>
      <c r="F668" s="51"/>
      <c r="G668" s="51"/>
      <c r="H668" s="51"/>
      <c r="I668" s="51"/>
      <c r="J668" s="51"/>
    </row>
    <row r="669">
      <c r="A669" s="51" t="str">
        <f>IFERROR(__xludf.DUMMYFUNCTION("""COMPUTED_VALUE"""),"Конь")</f>
        <v>Конь</v>
      </c>
      <c r="B669" s="51" t="str">
        <f>IFERROR(__xludf.DUMMYFUNCTION("""COMPUTED_VALUE"""),"Бо-джек")</f>
        <v>Бо-джек</v>
      </c>
      <c r="C669" s="51"/>
      <c r="D669" s="51"/>
      <c r="E669" s="51"/>
      <c r="F669" s="51"/>
      <c r="G669" s="51"/>
      <c r="H669" s="51"/>
      <c r="I669" s="51"/>
      <c r="J669" s="51"/>
    </row>
    <row r="670">
      <c r="A670" s="51" t="str">
        <f>IFERROR(__xludf.DUMMYFUNCTION("""COMPUTED_VALUE"""),"Золушка")</f>
        <v>Золушка</v>
      </c>
      <c r="B670" s="51" t="str">
        <f>IFERROR(__xludf.DUMMYFUNCTION("""COMPUTED_VALUE"""),"Хорошая")</f>
        <v>Хорошая</v>
      </c>
      <c r="C670" s="51"/>
      <c r="D670" s="51"/>
      <c r="E670" s="51"/>
      <c r="F670" s="51"/>
      <c r="G670" s="51"/>
      <c r="H670" s="51"/>
      <c r="I670" s="51"/>
      <c r="J670" s="51"/>
    </row>
    <row r="671">
      <c r="A671" s="51" t="str">
        <f>IFERROR(__xludf.DUMMYFUNCTION("""COMPUTED_VALUE"""),"Кот")</f>
        <v>Кот</v>
      </c>
      <c r="B671" s="51" t="str">
        <f>IFERROR(__xludf.DUMMYFUNCTION("""COMPUTED_VALUE"""),"Леопольд")</f>
        <v>Леопольд</v>
      </c>
      <c r="C671" s="51"/>
      <c r="D671" s="51"/>
      <c r="E671" s="51"/>
      <c r="F671" s="51"/>
      <c r="G671" s="51"/>
      <c r="H671" s="51"/>
      <c r="I671" s="51"/>
      <c r="J671" s="51"/>
    </row>
    <row r="672">
      <c r="A672" s="51" t="str">
        <f>IFERROR(__xludf.DUMMYFUNCTION("""COMPUTED_VALUE"""),"Дон")</f>
        <v>Дон</v>
      </c>
      <c r="B672" s="51" t="str">
        <f>IFERROR(__xludf.DUMMYFUNCTION("""COMPUTED_VALUE"""),"Кихот")</f>
        <v>Кихот</v>
      </c>
      <c r="C672" s="51"/>
      <c r="D672" s="51"/>
      <c r="E672" s="51"/>
      <c r="F672" s="51"/>
      <c r="G672" s="51"/>
      <c r="H672" s="51"/>
      <c r="I672" s="51"/>
      <c r="J672" s="51"/>
    </row>
    <row r="673">
      <c r="A673" s="51" t="str">
        <f>IFERROR(__xludf.DUMMYFUNCTION("""COMPUTED_VALUE"""),"Эдвард")</f>
        <v>Эдвард</v>
      </c>
      <c r="B673" s="51" t="str">
        <f>IFERROR(__xludf.DUMMYFUNCTION("""COMPUTED_VALUE"""),"Каллен")</f>
        <v>Каллен</v>
      </c>
      <c r="C673" s="51"/>
      <c r="D673" s="51"/>
      <c r="E673" s="51"/>
      <c r="F673" s="51"/>
      <c r="G673" s="51"/>
      <c r="H673" s="51"/>
      <c r="I673" s="51"/>
      <c r="J673" s="51"/>
    </row>
    <row r="674">
      <c r="A674" s="51" t="str">
        <f>IFERROR(__xludf.DUMMYFUNCTION("""COMPUTED_VALUE"""),"Остап")</f>
        <v>Остап</v>
      </c>
      <c r="B674" s="51" t="str">
        <f>IFERROR(__xludf.DUMMYFUNCTION("""COMPUTED_VALUE"""),"Бендер")</f>
        <v>Бендер</v>
      </c>
      <c r="C674" s="51"/>
      <c r="D674" s="51"/>
      <c r="E674" s="51"/>
      <c r="F674" s="51"/>
      <c r="G674" s="51"/>
      <c r="H674" s="51"/>
      <c r="I674" s="51"/>
      <c r="J674" s="51"/>
    </row>
    <row r="675">
      <c r="A675" s="51" t="str">
        <f>IFERROR(__xludf.DUMMYFUNCTION("""COMPUTED_VALUE"""),"ergerg")</f>
        <v>ergerg</v>
      </c>
      <c r="B675" s="51" t="str">
        <f>IFERROR(__xludf.DUMMYFUNCTION("""COMPUTED_VALUE"""),"ergerg")</f>
        <v>ergerg</v>
      </c>
      <c r="C675" s="51"/>
      <c r="D675" s="51"/>
      <c r="E675" s="51"/>
      <c r="F675" s="51"/>
      <c r="G675" s="51"/>
      <c r="H675" s="51"/>
      <c r="I675" s="51"/>
      <c r="J675" s="51"/>
    </row>
    <row r="676">
      <c r="A676" s="51" t="str">
        <f>IFERROR(__xludf.DUMMYFUNCTION("""COMPUTED_VALUE"""),"Кот")</f>
        <v>Кот</v>
      </c>
      <c r="B676" s="51" t="str">
        <f>IFERROR(__xludf.DUMMYFUNCTION("""COMPUTED_VALUE"""),"В сапогах")</f>
        <v>В сапогах</v>
      </c>
      <c r="C676" s="51"/>
      <c r="D676" s="51"/>
      <c r="E676" s="51"/>
      <c r="F676" s="51"/>
      <c r="G676" s="51"/>
      <c r="H676" s="51"/>
      <c r="I676" s="51"/>
      <c r="J676" s="51"/>
    </row>
    <row r="677">
      <c r="A677" s="51" t="str">
        <f>IFERROR(__xludf.DUMMYFUNCTION("""COMPUTED_VALUE"""),"Том")</f>
        <v>Том</v>
      </c>
      <c r="B677" s="51" t="str">
        <f>IFERROR(__xludf.DUMMYFUNCTION("""COMPUTED_VALUE"""),"Сойер")</f>
        <v>Сойер</v>
      </c>
      <c r="C677" s="51"/>
      <c r="D677" s="51"/>
      <c r="E677" s="51"/>
      <c r="F677" s="51"/>
      <c r="G677" s="51"/>
      <c r="H677" s="51"/>
      <c r="I677" s="51"/>
      <c r="J677" s="51"/>
    </row>
    <row r="678">
      <c r="A678" s="51" t="str">
        <f>IFERROR(__xludf.DUMMYFUNCTION("""COMPUTED_VALUE"""),"Родион ")</f>
        <v>Родион </v>
      </c>
      <c r="B678" s="51" t="str">
        <f>IFERROR(__xludf.DUMMYFUNCTION("""COMPUTED_VALUE"""),"Раскольников")</f>
        <v>Раскольников</v>
      </c>
      <c r="C678" s="51"/>
      <c r="D678" s="51"/>
      <c r="E678" s="51"/>
      <c r="F678" s="51"/>
      <c r="G678" s="51"/>
      <c r="H678" s="51"/>
      <c r="I678" s="51"/>
      <c r="J678" s="51"/>
    </row>
    <row r="679">
      <c r="A679" s="51" t="str">
        <f>IFERROR(__xludf.DUMMYFUNCTION("""COMPUTED_VALUE"""),"мишка")</f>
        <v>мишка</v>
      </c>
      <c r="B679" s="51" t="str">
        <f>IFERROR(__xludf.DUMMYFUNCTION("""COMPUTED_VALUE"""),"пух")</f>
        <v>пух</v>
      </c>
      <c r="C679" s="51"/>
      <c r="D679" s="51"/>
      <c r="E679" s="51"/>
      <c r="F679" s="51"/>
      <c r="G679" s="51"/>
      <c r="H679" s="51"/>
      <c r="I679" s="51"/>
      <c r="J679" s="51"/>
    </row>
    <row r="680">
      <c r="A680" s="51" t="str">
        <f>IFERROR(__xludf.DUMMYFUNCTION("""COMPUTED_VALUE"""),"Дим")</f>
        <v>Дим</v>
      </c>
      <c r="B680" s="51" t="str">
        <f>IFERROR(__xludf.DUMMYFUNCTION("""COMPUTED_VALUE"""),"Юрич")</f>
        <v>Юрич</v>
      </c>
      <c r="C680" s="51"/>
      <c r="D680" s="51"/>
      <c r="E680" s="51"/>
      <c r="F680" s="51"/>
      <c r="G680" s="51"/>
      <c r="H680" s="51"/>
      <c r="I680" s="51"/>
      <c r="J680" s="51"/>
    </row>
    <row r="681">
      <c r="A681" s="51" t="str">
        <f>IFERROR(__xludf.DUMMYFUNCTION("""COMPUTED_VALUE"""),"Дядя")</f>
        <v>Дядя</v>
      </c>
      <c r="B681" s="51" t="str">
        <f>IFERROR(__xludf.DUMMYFUNCTION("""COMPUTED_VALUE"""),"Степа")</f>
        <v>Степа</v>
      </c>
      <c r="C681" s="51"/>
      <c r="D681" s="51"/>
      <c r="E681" s="51"/>
      <c r="F681" s="51"/>
      <c r="G681" s="51"/>
      <c r="H681" s="51"/>
      <c r="I681" s="51"/>
      <c r="J681" s="51"/>
    </row>
    <row r="682">
      <c r="A682" s="51" t="str">
        <f>IFERROR(__xludf.DUMMYFUNCTION("""COMPUTED_VALUE"""),"Алексей")</f>
        <v>Алексей</v>
      </c>
      <c r="B682" s="51" t="str">
        <f>IFERROR(__xludf.DUMMYFUNCTION("""COMPUTED_VALUE"""),"Карамазов")</f>
        <v>Карамазов</v>
      </c>
      <c r="C682" s="51"/>
      <c r="D682" s="51"/>
      <c r="E682" s="51"/>
      <c r="F682" s="51"/>
      <c r="G682" s="51"/>
      <c r="H682" s="51"/>
      <c r="I682" s="51"/>
      <c r="J682" s="51"/>
    </row>
    <row r="683">
      <c r="A683" s="51" t="str">
        <f>IFERROR(__xludf.DUMMYFUNCTION("""COMPUTED_VALUE"""),"Григорий ")</f>
        <v>Григорий </v>
      </c>
      <c r="B683" s="51" t="str">
        <f>IFERROR(__xludf.DUMMYFUNCTION("""COMPUTED_VALUE"""),"Печорин")</f>
        <v>Печорин</v>
      </c>
      <c r="C683" s="51"/>
      <c r="D683" s="51"/>
      <c r="E683" s="51"/>
      <c r="F683" s="51"/>
      <c r="G683" s="51"/>
      <c r="H683" s="51"/>
      <c r="I683" s="51"/>
      <c r="J683" s="51"/>
    </row>
    <row r="684">
      <c r="A684" s="51" t="str">
        <f>IFERROR(__xludf.DUMMYFUNCTION("""COMPUTED_VALUE"""),"Джон ")</f>
        <v>Джон </v>
      </c>
      <c r="B684" s="51" t="str">
        <f>IFERROR(__xludf.DUMMYFUNCTION("""COMPUTED_VALUE"""),"Локк")</f>
        <v>Локк</v>
      </c>
      <c r="C684" s="51"/>
      <c r="D684" s="51"/>
      <c r="E684" s="51"/>
      <c r="F684" s="51"/>
      <c r="G684" s="51"/>
      <c r="H684" s="51"/>
      <c r="I684" s="51"/>
      <c r="J684" s="51"/>
    </row>
    <row r="685">
      <c r="A685" s="51" t="str">
        <f>IFERROR(__xludf.DUMMYFUNCTION("""COMPUTED_VALUE"""),"Чарли ")</f>
        <v>Чарли </v>
      </c>
      <c r="B685" s="51" t="str">
        <f>IFERROR(__xludf.DUMMYFUNCTION("""COMPUTED_VALUE"""),"Гордон")</f>
        <v>Гордон</v>
      </c>
      <c r="C685" s="51"/>
      <c r="D685" s="51"/>
      <c r="E685" s="51"/>
      <c r="F685" s="51"/>
      <c r="G685" s="51"/>
      <c r="H685" s="51"/>
      <c r="I685" s="51"/>
      <c r="J685" s="51"/>
    </row>
    <row r="686">
      <c r="A686" s="51" t="str">
        <f>IFERROR(__xludf.DUMMYFUNCTION("""COMPUTED_VALUE"""),"Мелани ")</f>
        <v>Мелани </v>
      </c>
      <c r="B686" s="51" t="str">
        <f>IFERROR(__xludf.DUMMYFUNCTION("""COMPUTED_VALUE"""),"Гамильтон")</f>
        <v>Гамильтон</v>
      </c>
      <c r="C686" s="51"/>
      <c r="D686" s="51"/>
      <c r="E686" s="51"/>
      <c r="F686" s="51"/>
      <c r="G686" s="51"/>
      <c r="H686" s="51"/>
      <c r="I686" s="51"/>
      <c r="J686" s="51"/>
    </row>
    <row r="687">
      <c r="A687" s="51" t="str">
        <f>IFERROR(__xludf.DUMMYFUNCTION("""COMPUTED_VALUE"""),"Сара")</f>
        <v>Сара</v>
      </c>
      <c r="B687" s="51" t="str">
        <f>IFERROR(__xludf.DUMMYFUNCTION("""COMPUTED_VALUE"""),"Кру")</f>
        <v>Кру</v>
      </c>
      <c r="C687" s="51"/>
      <c r="D687" s="51"/>
      <c r="E687" s="51"/>
      <c r="F687" s="51"/>
      <c r="G687" s="51"/>
      <c r="H687" s="51"/>
      <c r="I687" s="51"/>
      <c r="J687" s="51"/>
    </row>
    <row r="688">
      <c r="A688" s="51" t="str">
        <f>IFERROR(__xludf.DUMMYFUNCTION("""COMPUTED_VALUE"""),"Питер ")</f>
        <v>Питер </v>
      </c>
      <c r="B688" s="51" t="str">
        <f>IFERROR(__xludf.DUMMYFUNCTION("""COMPUTED_VALUE"""),"Паркер")</f>
        <v>Паркер</v>
      </c>
      <c r="C688" s="51"/>
      <c r="D688" s="51"/>
      <c r="E688" s="51"/>
      <c r="F688" s="51"/>
      <c r="G688" s="51"/>
      <c r="H688" s="51"/>
      <c r="I688" s="51"/>
      <c r="J688" s="51"/>
    </row>
    <row r="689">
      <c r="A689" s="51" t="str">
        <f>IFERROR(__xludf.DUMMYFUNCTION("""COMPUTED_VALUE"""),"Томас")</f>
        <v>Томас</v>
      </c>
      <c r="B689" s="51" t="str">
        <f>IFERROR(__xludf.DUMMYFUNCTION("""COMPUTED_VALUE"""),"Рид")</f>
        <v>Рид</v>
      </c>
      <c r="C689" s="51"/>
      <c r="D689" s="51"/>
      <c r="E689" s="51"/>
      <c r="F689" s="51"/>
      <c r="G689" s="51"/>
      <c r="H689" s="51"/>
      <c r="I689" s="51"/>
      <c r="J689" s="51"/>
    </row>
    <row r="690">
      <c r="A690" s="51" t="str">
        <f>IFERROR(__xludf.DUMMYFUNCTION("""COMPUTED_VALUE"""),"Джереми")</f>
        <v>Джереми</v>
      </c>
      <c r="B690" s="51" t="str">
        <f>IFERROR(__xludf.DUMMYFUNCTION("""COMPUTED_VALUE"""),"Фишер")</f>
        <v>Фишер</v>
      </c>
      <c r="C690" s="51"/>
      <c r="D690" s="51"/>
      <c r="E690" s="51"/>
      <c r="F690" s="51"/>
      <c r="G690" s="51"/>
      <c r="H690" s="51"/>
      <c r="I690" s="51"/>
      <c r="J690" s="51"/>
    </row>
    <row r="691">
      <c r="A691" s="51" t="str">
        <f>IFERROR(__xludf.DUMMYFUNCTION("""COMPUTED_VALUE"""),"Солдат")</f>
        <v>Солдат</v>
      </c>
      <c r="B691" s="51" t="str">
        <f>IFERROR(__xludf.DUMMYFUNCTION("""COMPUTED_VALUE"""),"Швейк")</f>
        <v>Швейк</v>
      </c>
      <c r="C691" s="51"/>
      <c r="D691" s="51"/>
      <c r="E691" s="51"/>
      <c r="F691" s="51"/>
      <c r="G691" s="51"/>
      <c r="H691" s="51"/>
      <c r="I691" s="51"/>
      <c r="J691" s="51"/>
    </row>
    <row r="692">
      <c r="A692" s="51" t="str">
        <f>IFERROR(__xludf.DUMMYFUNCTION("""COMPUTED_VALUE"""),"Пол")</f>
        <v>Пол</v>
      </c>
      <c r="B692" s="51" t="str">
        <f>IFERROR(__xludf.DUMMYFUNCTION("""COMPUTED_VALUE"""),"Атрейдес")</f>
        <v>Атрейдес</v>
      </c>
      <c r="C692" s="51"/>
      <c r="D692" s="51"/>
      <c r="E692" s="51"/>
      <c r="F692" s="51"/>
      <c r="G692" s="51"/>
      <c r="H692" s="51"/>
      <c r="I692" s="51"/>
      <c r="J692" s="51"/>
    </row>
    <row r="693">
      <c r="A693" s="51" t="str">
        <f>IFERROR(__xludf.DUMMYFUNCTION("""COMPUTED_VALUE"""),"Том")</f>
        <v>Том</v>
      </c>
      <c r="B693" s="51" t="str">
        <f>IFERROR(__xludf.DUMMYFUNCTION("""COMPUTED_VALUE"""),"Сойер")</f>
        <v>Сойер</v>
      </c>
      <c r="C693" s="51"/>
      <c r="D693" s="51"/>
      <c r="E693" s="51"/>
      <c r="F693" s="51"/>
      <c r="G693" s="51"/>
      <c r="H693" s="51"/>
      <c r="I693" s="51"/>
      <c r="J693" s="51"/>
    </row>
    <row r="694">
      <c r="A694" s="51" t="str">
        <f>IFERROR(__xludf.DUMMYFUNCTION("""COMPUTED_VALUE"""),"Мартин ")</f>
        <v>Мартин </v>
      </c>
      <c r="B694" s="51" t="str">
        <f>IFERROR(__xludf.DUMMYFUNCTION("""COMPUTED_VALUE"""),"Иден")</f>
        <v>Иден</v>
      </c>
      <c r="C694" s="51"/>
      <c r="D694" s="51"/>
      <c r="E694" s="51"/>
      <c r="F694" s="51"/>
      <c r="G694" s="51"/>
      <c r="H694" s="51"/>
      <c r="I694" s="51"/>
      <c r="J694" s="51"/>
    </row>
    <row r="695">
      <c r="A695" s="51" t="str">
        <f>IFERROR(__xludf.DUMMYFUNCTION("""COMPUTED_VALUE"""),"Рет")</f>
        <v>Рет</v>
      </c>
      <c r="B695" s="51" t="str">
        <f>IFERROR(__xludf.DUMMYFUNCTION("""COMPUTED_VALUE"""),"Батлер")</f>
        <v>Батлер</v>
      </c>
      <c r="C695" s="51"/>
      <c r="D695" s="51"/>
      <c r="E695" s="51"/>
      <c r="F695" s="51"/>
      <c r="G695" s="51"/>
      <c r="H695" s="51"/>
      <c r="I695" s="51"/>
      <c r="J695" s="51"/>
    </row>
    <row r="696">
      <c r="A696" s="51" t="str">
        <f>IFERROR(__xludf.DUMMYFUNCTION("""COMPUTED_VALUE"""),"Мартин ")</f>
        <v>Мартин </v>
      </c>
      <c r="B696" s="51" t="str">
        <f>IFERROR(__xludf.DUMMYFUNCTION("""COMPUTED_VALUE"""),"Иден")</f>
        <v>Иден</v>
      </c>
      <c r="C696" s="51"/>
      <c r="D696" s="51"/>
      <c r="E696" s="51"/>
      <c r="F696" s="51"/>
      <c r="G696" s="51"/>
      <c r="H696" s="51"/>
      <c r="I696" s="51"/>
      <c r="J696" s="51"/>
    </row>
    <row r="697">
      <c r="A697" s="51" t="str">
        <f>IFERROR(__xludf.DUMMYFUNCTION("""COMPUTED_VALUE"""),"Артур")</f>
        <v>Артур</v>
      </c>
      <c r="B697" s="51" t="str">
        <f>IFERROR(__xludf.DUMMYFUNCTION("""COMPUTED_VALUE"""),"Морган")</f>
        <v>Морган</v>
      </c>
      <c r="C697" s="51"/>
      <c r="D697" s="51"/>
      <c r="E697" s="51"/>
      <c r="F697" s="51"/>
      <c r="G697" s="51"/>
      <c r="H697" s="51"/>
      <c r="I697" s="51"/>
      <c r="J697" s="51"/>
    </row>
    <row r="698">
      <c r="A698" s="51" t="str">
        <f>IFERROR(__xludf.DUMMYFUNCTION("""COMPUTED_VALUE"""),"Франсиско ")</f>
        <v>Франсиско </v>
      </c>
      <c r="B698" s="51" t="str">
        <f>IFERROR(__xludf.DUMMYFUNCTION("""COMPUTED_VALUE"""),"д'Анкония")</f>
        <v>д'Анкония</v>
      </c>
      <c r="C698" s="51"/>
      <c r="D698" s="51"/>
      <c r="E698" s="51"/>
      <c r="F698" s="51"/>
      <c r="G698" s="51"/>
      <c r="H698" s="51"/>
      <c r="I698" s="51"/>
      <c r="J698" s="51"/>
    </row>
    <row r="699">
      <c r="A699" s="51" t="str">
        <f>IFERROR(__xludf.DUMMYFUNCTION("""COMPUTED_VALUE"""),"Павел")</f>
        <v>Павел</v>
      </c>
      <c r="B699" s="51" t="str">
        <f>IFERROR(__xludf.DUMMYFUNCTION("""COMPUTED_VALUE"""),"Чичиков")</f>
        <v>Чичиков</v>
      </c>
      <c r="C699" s="51"/>
      <c r="D699" s="51"/>
      <c r="E699" s="51"/>
      <c r="F699" s="51"/>
      <c r="G699" s="51"/>
      <c r="H699" s="51"/>
      <c r="I699" s="51"/>
      <c r="J699" s="51"/>
    </row>
    <row r="700">
      <c r="A700" s="51" t="str">
        <f>IFERROR(__xludf.DUMMYFUNCTION("""COMPUTED_VALUE"""),"Лизель")</f>
        <v>Лизель</v>
      </c>
      <c r="B700" s="51" t="str">
        <f>IFERROR(__xludf.DUMMYFUNCTION("""COMPUTED_VALUE"""),"Мемингер")</f>
        <v>Мемингер</v>
      </c>
      <c r="C700" s="51"/>
      <c r="D700" s="51"/>
      <c r="E700" s="51"/>
      <c r="F700" s="51"/>
      <c r="G700" s="51"/>
      <c r="H700" s="51"/>
      <c r="I700" s="51"/>
      <c r="J700" s="51"/>
    </row>
    <row r="701">
      <c r="A701" s="51" t="str">
        <f>IFERROR(__xludf.DUMMYFUNCTION("""COMPUTED_VALUE"""),"Мишень ")</f>
        <v>Мишень </v>
      </c>
      <c r="B701" s="51" t="str">
        <f>IFERROR(__xludf.DUMMYFUNCTION("""COMPUTED_VALUE"""),"Лупка")</f>
        <v>Лупка</v>
      </c>
      <c r="C701" s="51"/>
      <c r="D701" s="51"/>
      <c r="E701" s="51"/>
      <c r="F701" s="51"/>
      <c r="G701" s="51"/>
      <c r="H701" s="51"/>
      <c r="I701" s="51"/>
      <c r="J701" s="51"/>
    </row>
    <row r="702">
      <c r="A702" s="51" t="str">
        <f>IFERROR(__xludf.DUMMYFUNCTION("""COMPUTED_VALUE"""),"Шаур")</f>
        <v>Шаур</v>
      </c>
      <c r="B702" s="51" t="str">
        <f>IFERROR(__xludf.DUMMYFUNCTION("""COMPUTED_VALUE"""),"Ма")</f>
        <v>Ма</v>
      </c>
      <c r="C702" s="51"/>
      <c r="D702" s="51"/>
      <c r="E702" s="51"/>
      <c r="F702" s="51"/>
      <c r="G702" s="51"/>
      <c r="H702" s="51"/>
      <c r="I702" s="51"/>
      <c r="J702" s="51"/>
    </row>
    <row r="703">
      <c r="A703" s="51" t="str">
        <f>IFERROR(__xludf.DUMMYFUNCTION("""COMPUTED_VALUE"""),"Андрей")</f>
        <v>Андрей</v>
      </c>
      <c r="B703" s="51" t="str">
        <f>IFERROR(__xludf.DUMMYFUNCTION("""COMPUTED_VALUE"""),"Болконский")</f>
        <v>Болконский</v>
      </c>
      <c r="C703" s="51"/>
      <c r="D703" s="51"/>
      <c r="E703" s="51"/>
      <c r="F703" s="51"/>
      <c r="G703" s="51"/>
      <c r="H703" s="51"/>
      <c r="I703" s="51"/>
      <c r="J703" s="51"/>
    </row>
    <row r="704">
      <c r="A704" s="51" t="str">
        <f>IFERROR(__xludf.DUMMYFUNCTION("""COMPUTED_VALUE"""),"вв")</f>
        <v>вв</v>
      </c>
      <c r="B704" s="51" t="str">
        <f>IFERROR(__xludf.DUMMYFUNCTION("""COMPUTED_VALUE"""),"Неглижезадов")</f>
        <v>Неглижезадов</v>
      </c>
      <c r="C704" s="51"/>
      <c r="D704" s="51"/>
      <c r="E704" s="51"/>
      <c r="F704" s="51"/>
      <c r="G704" s="51"/>
      <c r="H704" s="51"/>
      <c r="I704" s="51"/>
      <c r="J704" s="51"/>
    </row>
    <row r="705">
      <c r="A705" s="51" t="str">
        <f>IFERROR(__xludf.DUMMYFUNCTION("""COMPUTED_VALUE"""),"вв")</f>
        <v>вв</v>
      </c>
      <c r="B705" s="51" t="str">
        <f>IFERROR(__xludf.DUMMYFUNCTION("""COMPUTED_VALUE"""),"Библброкс")</f>
        <v>Библброкс</v>
      </c>
      <c r="C705" s="51"/>
      <c r="D705" s="51"/>
      <c r="E705" s="51"/>
      <c r="F705" s="51"/>
      <c r="G705" s="51"/>
      <c r="H705" s="51"/>
      <c r="I705" s="51"/>
      <c r="J705" s="51"/>
    </row>
    <row r="706">
      <c r="A706" s="51" t="str">
        <f>IFERROR(__xludf.DUMMYFUNCTION("""COMPUTED_VALUE"""),"Скарлет")</f>
        <v>Скарлет</v>
      </c>
      <c r="B706" s="51" t="str">
        <f>IFERROR(__xludf.DUMMYFUNCTION("""COMPUTED_VALUE"""),"О'Хара")</f>
        <v>О'Хара</v>
      </c>
      <c r="C706" s="51"/>
      <c r="D706" s="51"/>
      <c r="E706" s="51"/>
      <c r="F706" s="51"/>
      <c r="G706" s="51"/>
      <c r="H706" s="51"/>
      <c r="I706" s="51"/>
      <c r="J706" s="51"/>
    </row>
  </sheetData>
  <mergeCells count="2">
    <mergeCell ref="D3:F8"/>
    <mergeCell ref="D10:F15"/>
  </mergeCells>
  <dataValidations>
    <dataValidation type="custom" allowBlank="1" showDropDown="1" sqref="A1:B2 A16:B17">
      <formula1>ISERROR(SEARCH(("Путин,Зеленский,лох,хуй"),(A1)))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0.13"/>
    <col customWidth="1" min="2" max="2" width="13.38"/>
    <col customWidth="1" min="3" max="3" width="3.25"/>
    <col customWidth="1" min="4" max="4" width="133.13"/>
    <col customWidth="1" min="5" max="5" width="12.63"/>
    <col customWidth="1" min="6" max="6" width="9.38"/>
    <col customWidth="1" min="7" max="7" width="12.63"/>
    <col customWidth="1" min="8" max="8" width="3.25"/>
    <col customWidth="1" min="9" max="12" width="12.63"/>
  </cols>
  <sheetData>
    <row r="1" ht="15.0" customHeight="1">
      <c r="A1" s="1" t="s">
        <v>0</v>
      </c>
      <c r="B1" s="2" t="s">
        <v>1</v>
      </c>
      <c r="E1" s="3"/>
      <c r="F1" s="3"/>
      <c r="G1" s="3"/>
    </row>
    <row r="2">
      <c r="A2" s="4" t="s">
        <v>174</v>
      </c>
      <c r="B2" s="4" t="s">
        <v>138</v>
      </c>
    </row>
    <row r="3">
      <c r="A3" s="4" t="s">
        <v>4</v>
      </c>
      <c r="B3" s="4" t="s">
        <v>5</v>
      </c>
      <c r="D3" s="5" t="s">
        <v>6</v>
      </c>
      <c r="E3" s="6"/>
      <c r="F3" s="7"/>
    </row>
    <row r="4">
      <c r="A4" s="8" t="s">
        <v>7</v>
      </c>
      <c r="B4" s="4"/>
      <c r="D4" s="9"/>
      <c r="F4" s="10"/>
    </row>
    <row r="5">
      <c r="A5" s="4" t="s">
        <v>8</v>
      </c>
      <c r="B5" s="4" t="s">
        <v>9</v>
      </c>
      <c r="D5" s="9"/>
      <c r="F5" s="10"/>
    </row>
    <row r="6">
      <c r="A6" s="4" t="s">
        <v>10</v>
      </c>
      <c r="B6" s="4" t="s">
        <v>11</v>
      </c>
      <c r="D6" s="9"/>
      <c r="F6" s="10"/>
    </row>
    <row r="7">
      <c r="A7" s="4" t="s">
        <v>12</v>
      </c>
      <c r="B7" s="4" t="s">
        <v>13</v>
      </c>
      <c r="D7" s="9"/>
      <c r="F7" s="10"/>
    </row>
    <row r="8">
      <c r="A8" s="4" t="s">
        <v>14</v>
      </c>
      <c r="B8" s="4" t="s">
        <v>15</v>
      </c>
      <c r="D8" s="11"/>
      <c r="E8" s="12"/>
      <c r="F8" s="13"/>
    </row>
    <row r="9">
      <c r="A9" s="4" t="s">
        <v>16</v>
      </c>
      <c r="B9" s="4" t="s">
        <v>17</v>
      </c>
    </row>
    <row r="10">
      <c r="A10" s="4" t="s">
        <v>18</v>
      </c>
      <c r="B10" s="4" t="s">
        <v>19</v>
      </c>
      <c r="D10" s="52" t="s">
        <v>20</v>
      </c>
      <c r="E10" s="52"/>
      <c r="F10" s="52"/>
    </row>
    <row r="11">
      <c r="A11" s="4" t="s">
        <v>21</v>
      </c>
      <c r="B11" s="4" t="s">
        <v>22</v>
      </c>
      <c r="D11" s="52"/>
      <c r="E11" s="52"/>
      <c r="F11" s="52"/>
    </row>
    <row r="12">
      <c r="A12" s="4" t="s">
        <v>175</v>
      </c>
      <c r="B12" s="4" t="s">
        <v>176</v>
      </c>
      <c r="D12" s="52"/>
      <c r="E12" s="52"/>
      <c r="F12" s="52"/>
    </row>
    <row r="13">
      <c r="A13" s="4" t="s">
        <v>24</v>
      </c>
      <c r="B13" s="4" t="s">
        <v>25</v>
      </c>
      <c r="D13" s="52"/>
      <c r="E13" s="52"/>
      <c r="F13" s="52"/>
    </row>
    <row r="14">
      <c r="A14" s="4" t="s">
        <v>26</v>
      </c>
      <c r="B14" s="4" t="s">
        <v>27</v>
      </c>
      <c r="D14" s="52"/>
      <c r="E14" s="52"/>
      <c r="F14" s="52"/>
    </row>
    <row r="15">
      <c r="A15" s="4" t="s">
        <v>28</v>
      </c>
      <c r="B15" s="4" t="s">
        <v>29</v>
      </c>
      <c r="D15" s="52"/>
      <c r="E15" s="52"/>
      <c r="F15" s="52"/>
    </row>
    <row r="16">
      <c r="A16" s="4" t="s">
        <v>30</v>
      </c>
      <c r="B16" s="4" t="s">
        <v>31</v>
      </c>
      <c r="D16" s="51" t="str">
        <f>DATE(TODAY(),"DD.MM.YY HH:MM")</f>
        <v>#N/A</v>
      </c>
    </row>
    <row r="17">
      <c r="A17" s="4" t="s">
        <v>32</v>
      </c>
      <c r="B17" s="4" t="s">
        <v>33</v>
      </c>
    </row>
    <row r="18">
      <c r="A18" s="4" t="s">
        <v>34</v>
      </c>
      <c r="B18" s="15" t="s">
        <v>35</v>
      </c>
    </row>
    <row r="19">
      <c r="A19" s="4" t="s">
        <v>36</v>
      </c>
      <c r="B19" s="4" t="s">
        <v>37</v>
      </c>
    </row>
    <row r="20">
      <c r="A20" s="16" t="s">
        <v>38</v>
      </c>
      <c r="B20" s="17" t="s">
        <v>39</v>
      </c>
    </row>
    <row r="21">
      <c r="A21" s="18" t="s">
        <v>40</v>
      </c>
      <c r="B21" s="18" t="s">
        <v>41</v>
      </c>
    </row>
    <row r="22">
      <c r="A22" s="18" t="s">
        <v>42</v>
      </c>
      <c r="B22" s="18" t="s">
        <v>43</v>
      </c>
    </row>
    <row r="23">
      <c r="A23" s="18" t="s">
        <v>44</v>
      </c>
      <c r="B23" s="18" t="s">
        <v>45</v>
      </c>
    </row>
    <row r="24">
      <c r="A24" s="18" t="s">
        <v>46</v>
      </c>
      <c r="B24" s="18" t="s">
        <v>47</v>
      </c>
    </row>
    <row r="25">
      <c r="A25" s="18" t="s">
        <v>48</v>
      </c>
      <c r="B25" s="18" t="s">
        <v>49</v>
      </c>
    </row>
    <row r="26">
      <c r="A26" s="18" t="s">
        <v>50</v>
      </c>
      <c r="B26" s="18" t="s">
        <v>51</v>
      </c>
    </row>
    <row r="27">
      <c r="A27" s="18" t="s">
        <v>52</v>
      </c>
      <c r="B27" s="18" t="s">
        <v>53</v>
      </c>
    </row>
    <row r="28">
      <c r="A28" s="18" t="s">
        <v>54</v>
      </c>
      <c r="B28" s="18" t="s">
        <v>55</v>
      </c>
    </row>
    <row r="29">
      <c r="A29" s="19" t="s">
        <v>56</v>
      </c>
      <c r="B29" s="19" t="s">
        <v>57</v>
      </c>
    </row>
    <row r="30">
      <c r="A30" s="18" t="s">
        <v>58</v>
      </c>
      <c r="B30" s="18" t="s">
        <v>59</v>
      </c>
    </row>
    <row r="31">
      <c r="A31" s="18" t="s">
        <v>60</v>
      </c>
      <c r="B31" s="18" t="s">
        <v>61</v>
      </c>
    </row>
    <row r="32">
      <c r="A32" s="18" t="s">
        <v>62</v>
      </c>
      <c r="B32" s="18" t="s">
        <v>63</v>
      </c>
    </row>
    <row r="33">
      <c r="A33" s="18" t="s">
        <v>64</v>
      </c>
      <c r="B33" s="18" t="s">
        <v>65</v>
      </c>
    </row>
    <row r="34">
      <c r="A34" s="18" t="s">
        <v>66</v>
      </c>
      <c r="B34" s="18" t="s">
        <v>66</v>
      </c>
    </row>
    <row r="35">
      <c r="A35" s="18" t="s">
        <v>67</v>
      </c>
      <c r="B35" s="18" t="s">
        <v>68</v>
      </c>
    </row>
    <row r="36">
      <c r="A36" s="18" t="s">
        <v>69</v>
      </c>
      <c r="B36" s="18" t="s">
        <v>70</v>
      </c>
    </row>
    <row r="37">
      <c r="A37" s="18" t="s">
        <v>71</v>
      </c>
      <c r="B37" s="18" t="s">
        <v>72</v>
      </c>
    </row>
    <row r="38">
      <c r="A38" s="18" t="s">
        <v>73</v>
      </c>
      <c r="B38" s="18" t="s">
        <v>74</v>
      </c>
    </row>
    <row r="39">
      <c r="A39" s="18" t="s">
        <v>75</v>
      </c>
      <c r="B39" s="18" t="s">
        <v>76</v>
      </c>
    </row>
    <row r="40">
      <c r="A40" s="18" t="s">
        <v>77</v>
      </c>
      <c r="B40" s="18" t="s">
        <v>78</v>
      </c>
    </row>
    <row r="41">
      <c r="A41" s="18" t="s">
        <v>79</v>
      </c>
      <c r="B41" s="18" t="s">
        <v>79</v>
      </c>
    </row>
    <row r="42">
      <c r="A42" s="18" t="s">
        <v>80</v>
      </c>
      <c r="B42" s="18" t="s">
        <v>81</v>
      </c>
    </row>
    <row r="43">
      <c r="A43" s="18" t="s">
        <v>82</v>
      </c>
      <c r="B43" s="18" t="s">
        <v>83</v>
      </c>
    </row>
    <row r="44">
      <c r="A44" s="18" t="s">
        <v>84</v>
      </c>
      <c r="B44" s="18" t="s">
        <v>85</v>
      </c>
    </row>
    <row r="45">
      <c r="A45" s="18" t="s">
        <v>86</v>
      </c>
      <c r="B45" s="18" t="s">
        <v>87</v>
      </c>
    </row>
    <row r="46">
      <c r="A46" s="18" t="s">
        <v>88</v>
      </c>
      <c r="B46" s="18" t="s">
        <v>89</v>
      </c>
    </row>
    <row r="47">
      <c r="A47" s="18" t="s">
        <v>90</v>
      </c>
      <c r="B47" s="18" t="s">
        <v>91</v>
      </c>
    </row>
    <row r="48">
      <c r="A48" s="18" t="s">
        <v>92</v>
      </c>
      <c r="B48" s="18" t="s">
        <v>93</v>
      </c>
    </row>
    <row r="49">
      <c r="A49" s="18" t="s">
        <v>28</v>
      </c>
      <c r="B49" s="18"/>
    </row>
    <row r="50">
      <c r="A50" s="18" t="s">
        <v>94</v>
      </c>
      <c r="B50" s="18"/>
    </row>
    <row r="51">
      <c r="A51" s="18" t="s">
        <v>95</v>
      </c>
      <c r="B51" s="18"/>
    </row>
    <row r="52">
      <c r="A52" s="18" t="s">
        <v>42</v>
      </c>
      <c r="B52" s="18" t="s">
        <v>43</v>
      </c>
    </row>
    <row r="53">
      <c r="A53" s="18" t="s">
        <v>96</v>
      </c>
      <c r="B53" s="18" t="s">
        <v>97</v>
      </c>
    </row>
    <row r="54">
      <c r="A54" s="18" t="s">
        <v>98</v>
      </c>
      <c r="B54" s="18" t="s">
        <v>99</v>
      </c>
    </row>
    <row r="55">
      <c r="A55" s="18" t="s">
        <v>100</v>
      </c>
      <c r="B55" s="18" t="s">
        <v>101</v>
      </c>
    </row>
    <row r="56">
      <c r="A56" s="18" t="s">
        <v>102</v>
      </c>
      <c r="B56" s="18" t="s">
        <v>103</v>
      </c>
    </row>
    <row r="57">
      <c r="A57" s="20" t="s">
        <v>104</v>
      </c>
      <c r="B57" s="18" t="s">
        <v>105</v>
      </c>
    </row>
    <row r="58">
      <c r="A58" s="18" t="s">
        <v>106</v>
      </c>
      <c r="B58" s="18" t="s">
        <v>107</v>
      </c>
    </row>
    <row r="59">
      <c r="A59" s="21" t="s">
        <v>108</v>
      </c>
      <c r="B59" s="18" t="s">
        <v>109</v>
      </c>
    </row>
    <row r="60">
      <c r="A60" s="18" t="s">
        <v>110</v>
      </c>
      <c r="B60" s="18" t="s">
        <v>111</v>
      </c>
    </row>
    <row r="61">
      <c r="A61" s="18" t="s">
        <v>112</v>
      </c>
      <c r="B61" s="18" t="s">
        <v>113</v>
      </c>
    </row>
    <row r="62">
      <c r="A62" s="18" t="s">
        <v>114</v>
      </c>
      <c r="B62" s="18" t="s">
        <v>115</v>
      </c>
    </row>
    <row r="63">
      <c r="A63" s="20" t="s">
        <v>116</v>
      </c>
      <c r="B63" s="18"/>
    </row>
    <row r="64">
      <c r="A64" s="18" t="s">
        <v>117</v>
      </c>
      <c r="B64" s="22" t="s">
        <v>118</v>
      </c>
    </row>
    <row r="65">
      <c r="A65" s="18" t="s">
        <v>82</v>
      </c>
      <c r="B65" s="18" t="s">
        <v>119</v>
      </c>
    </row>
    <row r="66">
      <c r="A66" s="18" t="s">
        <v>120</v>
      </c>
      <c r="B66" s="18" t="s">
        <v>121</v>
      </c>
    </row>
    <row r="67">
      <c r="A67" s="18" t="s">
        <v>122</v>
      </c>
      <c r="B67" s="18" t="s">
        <v>123</v>
      </c>
    </row>
    <row r="68">
      <c r="A68" s="18" t="s">
        <v>124</v>
      </c>
      <c r="B68" s="18" t="s">
        <v>125</v>
      </c>
    </row>
    <row r="69">
      <c r="A69" s="18" t="s">
        <v>126</v>
      </c>
      <c r="B69" s="18" t="s">
        <v>101</v>
      </c>
    </row>
    <row r="70">
      <c r="A70" s="18" t="s">
        <v>127</v>
      </c>
      <c r="B70" s="18" t="s">
        <v>128</v>
      </c>
    </row>
    <row r="71">
      <c r="A71" s="18" t="s">
        <v>90</v>
      </c>
      <c r="B71" s="18" t="s">
        <v>91</v>
      </c>
    </row>
    <row r="72">
      <c r="A72" s="18" t="s">
        <v>129</v>
      </c>
      <c r="B72" s="18" t="s">
        <v>130</v>
      </c>
    </row>
    <row r="73">
      <c r="A73" s="21" t="s">
        <v>131</v>
      </c>
      <c r="B73" s="21" t="s">
        <v>132</v>
      </c>
    </row>
    <row r="74">
      <c r="A74" s="18" t="s">
        <v>133</v>
      </c>
      <c r="B74" s="18" t="s">
        <v>134</v>
      </c>
    </row>
    <row r="75">
      <c r="A75" s="18" t="s">
        <v>88</v>
      </c>
      <c r="B75" s="18" t="s">
        <v>135</v>
      </c>
    </row>
    <row r="76">
      <c r="A76" s="18" t="s">
        <v>136</v>
      </c>
      <c r="B76" s="18" t="s">
        <v>137</v>
      </c>
    </row>
    <row r="77">
      <c r="A77" s="18" t="s">
        <v>177</v>
      </c>
      <c r="B77" s="18" t="s">
        <v>178</v>
      </c>
    </row>
    <row r="78">
      <c r="A78" s="18" t="s">
        <v>154</v>
      </c>
      <c r="B78" s="18" t="s">
        <v>179</v>
      </c>
    </row>
    <row r="79">
      <c r="A79" s="18"/>
      <c r="B79" s="18"/>
    </row>
    <row r="80">
      <c r="A80" s="18"/>
      <c r="B80" s="18"/>
    </row>
    <row r="81">
      <c r="A81" s="18"/>
      <c r="B81" s="18"/>
    </row>
    <row r="82">
      <c r="A82" s="18"/>
      <c r="B82" s="18"/>
    </row>
    <row r="83">
      <c r="A83" s="18"/>
      <c r="B83" s="18"/>
    </row>
    <row r="84">
      <c r="A84" s="18"/>
      <c r="B84" s="18"/>
    </row>
    <row r="85">
      <c r="A85" s="18"/>
      <c r="B85" s="18"/>
    </row>
    <row r="86">
      <c r="A86" s="18"/>
      <c r="B86" s="18"/>
    </row>
    <row r="87">
      <c r="A87" s="18"/>
      <c r="B87" s="18"/>
    </row>
    <row r="88">
      <c r="A88" s="18"/>
      <c r="B88" s="18"/>
    </row>
    <row r="89">
      <c r="A89" s="18"/>
      <c r="B89" s="18"/>
    </row>
    <row r="90">
      <c r="A90" s="18"/>
      <c r="B90" s="18"/>
    </row>
    <row r="91">
      <c r="A91" s="18"/>
      <c r="B91" s="18"/>
    </row>
    <row r="92">
      <c r="A92" s="18"/>
      <c r="B92" s="18"/>
    </row>
    <row r="93">
      <c r="A93" s="18"/>
      <c r="B93" s="18"/>
    </row>
    <row r="94">
      <c r="A94" s="18"/>
      <c r="B94" s="18"/>
    </row>
    <row r="95">
      <c r="A95" s="18"/>
      <c r="B95" s="18"/>
    </row>
    <row r="96">
      <c r="A96" s="18"/>
      <c r="B96" s="18"/>
    </row>
    <row r="97">
      <c r="A97" s="18"/>
      <c r="B97" s="18"/>
    </row>
    <row r="98">
      <c r="A98" s="18"/>
      <c r="B98" s="18"/>
    </row>
    <row r="99">
      <c r="A99" s="18"/>
      <c r="B99" s="18"/>
    </row>
    <row r="100">
      <c r="A100" s="18"/>
      <c r="B100" s="18"/>
    </row>
    <row r="101">
      <c r="A101" s="18"/>
      <c r="B101" s="18"/>
    </row>
    <row r="102">
      <c r="A102" s="18"/>
      <c r="B102" s="18"/>
    </row>
    <row r="103">
      <c r="A103" s="18"/>
      <c r="B103" s="22"/>
    </row>
    <row r="104">
      <c r="A104" s="23"/>
      <c r="B104" s="23"/>
    </row>
    <row r="105">
      <c r="A105" s="18"/>
      <c r="B105" s="18"/>
    </row>
    <row r="106">
      <c r="A106" s="18"/>
      <c r="B106" s="22"/>
    </row>
    <row r="107">
      <c r="A107" s="18"/>
      <c r="B107" s="18"/>
    </row>
    <row r="108">
      <c r="A108" s="18"/>
      <c r="B108" s="18"/>
    </row>
    <row r="109">
      <c r="A109" s="18"/>
      <c r="B109" s="18"/>
    </row>
    <row r="110">
      <c r="A110" s="18"/>
      <c r="B110" s="18"/>
    </row>
    <row r="111">
      <c r="A111" s="18"/>
      <c r="B111" s="18"/>
    </row>
    <row r="112">
      <c r="A112" s="18"/>
      <c r="B112" s="18"/>
    </row>
    <row r="113">
      <c r="A113" s="18"/>
      <c r="B113" s="18"/>
    </row>
    <row r="114">
      <c r="A114" s="18"/>
      <c r="B114" s="18"/>
    </row>
    <row r="115">
      <c r="A115" s="18"/>
      <c r="B115" s="18"/>
    </row>
    <row r="116">
      <c r="A116" s="18"/>
      <c r="B116" s="18"/>
    </row>
    <row r="117">
      <c r="A117" s="18"/>
      <c r="B117" s="18"/>
    </row>
    <row r="118">
      <c r="A118" s="18"/>
      <c r="B118" s="18"/>
    </row>
    <row r="119">
      <c r="A119" s="24"/>
      <c r="B119" s="18"/>
    </row>
    <row r="120">
      <c r="A120" s="18"/>
      <c r="B120" s="18"/>
    </row>
    <row r="121">
      <c r="A121" s="18"/>
      <c r="B121" s="18"/>
    </row>
    <row r="122">
      <c r="A122" s="18"/>
      <c r="B122" s="18"/>
    </row>
    <row r="123">
      <c r="A123" s="18"/>
      <c r="B123" s="18"/>
    </row>
    <row r="124">
      <c r="A124" s="18"/>
      <c r="B124" s="18"/>
    </row>
    <row r="125">
      <c r="A125" s="18"/>
      <c r="B125" s="18"/>
    </row>
    <row r="126">
      <c r="A126" s="18"/>
      <c r="B126" s="18"/>
    </row>
    <row r="127">
      <c r="A127" s="18"/>
      <c r="B127" s="18"/>
    </row>
    <row r="128">
      <c r="A128" s="18"/>
      <c r="B128" s="18"/>
    </row>
    <row r="129">
      <c r="A129" s="18"/>
      <c r="B129" s="18"/>
    </row>
    <row r="130">
      <c r="A130" s="18"/>
      <c r="B130" s="18"/>
    </row>
    <row r="131">
      <c r="A131" s="18"/>
      <c r="B131" s="18"/>
    </row>
    <row r="132">
      <c r="A132" s="18"/>
      <c r="B132" s="18"/>
    </row>
    <row r="133">
      <c r="A133" s="18"/>
      <c r="B133" s="18"/>
    </row>
    <row r="134">
      <c r="A134" s="18"/>
      <c r="B134" s="18"/>
    </row>
    <row r="135">
      <c r="A135" s="18"/>
      <c r="B135" s="18"/>
    </row>
    <row r="136">
      <c r="A136" s="18"/>
      <c r="B136" s="18"/>
    </row>
    <row r="137">
      <c r="A137" s="18"/>
      <c r="B137" s="18"/>
    </row>
    <row r="138">
      <c r="A138" s="18"/>
      <c r="B138" s="18"/>
    </row>
    <row r="139">
      <c r="A139" s="18"/>
      <c r="B139" s="18"/>
    </row>
    <row r="140">
      <c r="A140" s="18"/>
      <c r="B140" s="18"/>
    </row>
    <row r="141">
      <c r="A141" s="18"/>
      <c r="B141" s="18"/>
    </row>
    <row r="142">
      <c r="A142" s="18"/>
      <c r="B142" s="18"/>
    </row>
    <row r="143">
      <c r="A143" s="20"/>
      <c r="B143" s="18"/>
    </row>
    <row r="144">
      <c r="A144" s="20"/>
      <c r="B144" s="18"/>
    </row>
    <row r="145">
      <c r="A145" s="20"/>
      <c r="B145" s="18"/>
    </row>
    <row r="146">
      <c r="A146" s="20"/>
      <c r="B146" s="18"/>
    </row>
    <row r="147">
      <c r="A147" s="20"/>
      <c r="B147" s="18"/>
    </row>
    <row r="148">
      <c r="A148" s="20"/>
      <c r="B148" s="18"/>
    </row>
    <row r="149">
      <c r="A149" s="20"/>
      <c r="B149" s="18"/>
    </row>
    <row r="150">
      <c r="A150" s="20"/>
      <c r="B150" s="18"/>
    </row>
    <row r="151">
      <c r="A151" s="20"/>
      <c r="B151" s="18"/>
    </row>
    <row r="152">
      <c r="A152" s="20"/>
      <c r="B152" s="20"/>
    </row>
    <row r="153">
      <c r="A153" s="20"/>
      <c r="B153" s="18"/>
    </row>
    <row r="154">
      <c r="A154" s="20"/>
      <c r="B154" s="20"/>
    </row>
    <row r="155">
      <c r="A155" s="21"/>
      <c r="B155" s="21"/>
    </row>
    <row r="156">
      <c r="A156" s="25"/>
      <c r="B156" s="25"/>
    </row>
    <row r="157">
      <c r="A157" s="25"/>
      <c r="B157" s="25"/>
    </row>
    <row r="158">
      <c r="A158" s="21"/>
      <c r="B158" s="25"/>
    </row>
    <row r="159">
      <c r="A159" s="25"/>
      <c r="B159" s="25"/>
    </row>
    <row r="160">
      <c r="A160" s="26"/>
      <c r="B160" s="26"/>
    </row>
    <row r="161">
      <c r="A161" s="25"/>
      <c r="B161" s="25"/>
    </row>
    <row r="162">
      <c r="A162" s="25"/>
      <c r="B162" s="25"/>
    </row>
    <row r="163">
      <c r="A163" s="25"/>
      <c r="B163" s="25"/>
    </row>
    <row r="164">
      <c r="A164" s="25"/>
      <c r="B164" s="25"/>
    </row>
    <row r="165">
      <c r="A165" s="25"/>
      <c r="B165" s="25"/>
    </row>
    <row r="166">
      <c r="A166" s="25"/>
      <c r="B166" s="25"/>
    </row>
    <row r="167">
      <c r="A167" s="25"/>
      <c r="B167" s="25"/>
    </row>
    <row r="168">
      <c r="A168" s="25"/>
      <c r="B168" s="25"/>
    </row>
    <row r="169">
      <c r="A169" s="25"/>
      <c r="B169" s="25"/>
    </row>
    <row r="170">
      <c r="A170" s="25"/>
      <c r="B170" s="25"/>
    </row>
    <row r="171">
      <c r="A171" s="25"/>
      <c r="B171" s="25"/>
    </row>
    <row r="172">
      <c r="A172" s="25"/>
      <c r="B172" s="25"/>
    </row>
    <row r="173">
      <c r="A173" s="25"/>
      <c r="B173" s="25"/>
    </row>
    <row r="174">
      <c r="A174" s="25"/>
      <c r="B174" s="25"/>
    </row>
    <row r="175">
      <c r="A175" s="25"/>
      <c r="B175" s="25"/>
    </row>
    <row r="176">
      <c r="A176" s="25"/>
      <c r="B176" s="25"/>
    </row>
    <row r="177">
      <c r="A177" s="25"/>
      <c r="B177" s="25"/>
    </row>
    <row r="178">
      <c r="A178" s="25"/>
      <c r="B178" s="25"/>
    </row>
    <row r="179">
      <c r="A179" s="27"/>
      <c r="B179" s="27"/>
    </row>
    <row r="180">
      <c r="A180" s="25"/>
      <c r="B180" s="25"/>
    </row>
    <row r="181">
      <c r="A181" s="25"/>
      <c r="B181" s="25"/>
    </row>
    <row r="182">
      <c r="A182" s="25"/>
      <c r="B182" s="25"/>
    </row>
    <row r="183">
      <c r="A183" s="25"/>
      <c r="B183" s="25"/>
    </row>
    <row r="184">
      <c r="A184" s="28"/>
      <c r="B184" s="28"/>
    </row>
    <row r="185">
      <c r="A185" s="25"/>
      <c r="B185" s="25"/>
    </row>
    <row r="186">
      <c r="A186" s="25"/>
      <c r="B186" s="25"/>
    </row>
    <row r="187">
      <c r="A187" s="25"/>
      <c r="B187" s="25"/>
    </row>
    <row r="188">
      <c r="A188" s="25"/>
      <c r="B188" s="29"/>
    </row>
    <row r="189">
      <c r="A189" s="25"/>
      <c r="B189" s="25"/>
    </row>
    <row r="190">
      <c r="A190" s="25"/>
      <c r="B190" s="25"/>
    </row>
    <row r="191">
      <c r="A191" s="30"/>
      <c r="B191" s="25"/>
    </row>
    <row r="192">
      <c r="A192" s="25"/>
      <c r="B192" s="25"/>
    </row>
    <row r="193">
      <c r="A193" s="25"/>
      <c r="B193" s="25"/>
    </row>
    <row r="194">
      <c r="A194" s="25"/>
      <c r="B194" s="25"/>
    </row>
    <row r="195">
      <c r="A195" s="25"/>
      <c r="B195" s="25"/>
    </row>
    <row r="196">
      <c r="A196" s="25"/>
      <c r="B196" s="25"/>
    </row>
    <row r="197">
      <c r="A197" s="25"/>
      <c r="B197" s="25"/>
    </row>
    <row r="198">
      <c r="A198" s="25"/>
      <c r="B198" s="25"/>
    </row>
    <row r="199">
      <c r="A199" s="25"/>
      <c r="B199" s="25"/>
    </row>
    <row r="200">
      <c r="A200" s="25"/>
      <c r="B200" s="25"/>
    </row>
    <row r="201">
      <c r="A201" s="25"/>
      <c r="B201" s="25"/>
    </row>
    <row r="202">
      <c r="A202" s="25"/>
      <c r="B202" s="25"/>
    </row>
    <row r="203">
      <c r="A203" s="25"/>
      <c r="B203" s="25"/>
    </row>
    <row r="204">
      <c r="A204" s="25"/>
      <c r="B204" s="25"/>
    </row>
    <row r="205">
      <c r="A205" s="25"/>
      <c r="B205" s="25"/>
    </row>
    <row r="206">
      <c r="A206" s="25"/>
      <c r="B206" s="25"/>
    </row>
    <row r="207">
      <c r="A207" s="25"/>
      <c r="B207" s="25"/>
    </row>
    <row r="208">
      <c r="A208" s="25"/>
      <c r="B208" s="25"/>
    </row>
    <row r="209">
      <c r="A209" s="25"/>
      <c r="B209" s="25"/>
    </row>
    <row r="210">
      <c r="A210" s="25"/>
      <c r="B210" s="25"/>
    </row>
    <row r="211">
      <c r="A211" s="25"/>
      <c r="B211" s="25"/>
    </row>
    <row r="212">
      <c r="A212" s="25"/>
      <c r="B212" s="25"/>
    </row>
    <row r="213">
      <c r="A213" s="25"/>
      <c r="B213" s="25"/>
    </row>
    <row r="214">
      <c r="A214" s="25"/>
      <c r="B214" s="25"/>
    </row>
    <row r="215">
      <c r="A215" s="25"/>
      <c r="B215" s="25"/>
    </row>
    <row r="216">
      <c r="A216" s="25"/>
      <c r="B216" s="25"/>
    </row>
    <row r="217">
      <c r="A217" s="25"/>
      <c r="B217" s="25"/>
    </row>
    <row r="218">
      <c r="A218" s="25"/>
      <c r="B218" s="25"/>
    </row>
    <row r="219">
      <c r="A219" s="25"/>
      <c r="B219" s="25"/>
    </row>
    <row r="220">
      <c r="A220" s="25"/>
      <c r="B220" s="25"/>
    </row>
    <row r="221">
      <c r="A221" s="25"/>
      <c r="B221" s="25"/>
    </row>
    <row r="222">
      <c r="A222" s="25"/>
      <c r="B222" s="25"/>
    </row>
    <row r="223">
      <c r="A223" s="25"/>
      <c r="B223" s="25"/>
    </row>
    <row r="224">
      <c r="A224" s="25"/>
      <c r="B224" s="25"/>
    </row>
    <row r="225">
      <c r="A225" s="25"/>
      <c r="B225" s="25"/>
    </row>
    <row r="226">
      <c r="A226" s="25"/>
      <c r="B226" s="25"/>
    </row>
    <row r="227">
      <c r="A227" s="25"/>
      <c r="B227" s="25"/>
    </row>
    <row r="228">
      <c r="A228" s="25"/>
      <c r="B228" s="25"/>
    </row>
    <row r="229">
      <c r="A229" s="25"/>
      <c r="B229" s="25"/>
    </row>
    <row r="230">
      <c r="A230" s="25"/>
      <c r="B230" s="25"/>
    </row>
    <row r="231">
      <c r="A231" s="25"/>
      <c r="B231" s="25"/>
    </row>
    <row r="232">
      <c r="A232" s="25"/>
      <c r="B232" s="25"/>
    </row>
    <row r="233">
      <c r="A233" s="25"/>
      <c r="B233" s="25"/>
    </row>
    <row r="234">
      <c r="A234" s="25"/>
      <c r="B234" s="25"/>
    </row>
    <row r="235">
      <c r="A235" s="25"/>
      <c r="B235" s="25"/>
    </row>
    <row r="236">
      <c r="A236" s="25"/>
      <c r="B236" s="25"/>
    </row>
    <row r="237">
      <c r="A237" s="25"/>
      <c r="B237" s="25"/>
    </row>
    <row r="238">
      <c r="A238" s="25"/>
      <c r="B238" s="29"/>
    </row>
    <row r="239">
      <c r="A239" s="25"/>
      <c r="B239" s="25"/>
    </row>
    <row r="240">
      <c r="A240" s="31"/>
      <c r="B240" s="32"/>
    </row>
    <row r="241">
      <c r="A241" s="25"/>
      <c r="B241" s="25"/>
    </row>
    <row r="242">
      <c r="A242" s="25"/>
      <c r="B242" s="25"/>
    </row>
    <row r="243">
      <c r="A243" s="25"/>
      <c r="B243" s="25"/>
    </row>
    <row r="244">
      <c r="A244" s="25"/>
      <c r="B244" s="33"/>
    </row>
    <row r="245">
      <c r="A245" s="25"/>
      <c r="B245" s="25"/>
    </row>
    <row r="246">
      <c r="A246" s="25"/>
      <c r="B246" s="25"/>
    </row>
    <row r="247">
      <c r="A247" s="25"/>
      <c r="B247" s="25"/>
    </row>
    <row r="248">
      <c r="A248" s="25"/>
      <c r="B248" s="25"/>
    </row>
    <row r="249">
      <c r="A249" s="25"/>
      <c r="B249" s="25"/>
    </row>
    <row r="250">
      <c r="A250" s="25"/>
      <c r="B250" s="25"/>
    </row>
    <row r="251">
      <c r="A251" s="25"/>
      <c r="B251" s="25"/>
    </row>
    <row r="252">
      <c r="A252" s="25"/>
      <c r="B252" s="25"/>
    </row>
    <row r="253">
      <c r="A253" s="25"/>
      <c r="B253" s="25"/>
    </row>
    <row r="254">
      <c r="A254" s="25"/>
      <c r="B254" s="25"/>
    </row>
    <row r="255">
      <c r="A255" s="21"/>
      <c r="B255" s="25"/>
    </row>
    <row r="256">
      <c r="A256" s="25"/>
      <c r="B256" s="25"/>
    </row>
    <row r="257">
      <c r="A257" s="25"/>
      <c r="B257" s="25"/>
    </row>
    <row r="258">
      <c r="A258" s="25"/>
      <c r="B258" s="25"/>
    </row>
    <row r="259">
      <c r="A259" s="25"/>
      <c r="B259" s="25"/>
    </row>
    <row r="260">
      <c r="A260" s="25"/>
      <c r="B260" s="25"/>
    </row>
    <row r="261">
      <c r="A261" s="26"/>
      <c r="B261" s="25"/>
    </row>
    <row r="262">
      <c r="A262" s="25"/>
      <c r="B262" s="25"/>
    </row>
    <row r="263">
      <c r="A263" s="25"/>
      <c r="B263" s="25"/>
    </row>
    <row r="264">
      <c r="A264" s="25"/>
      <c r="B264" s="25"/>
    </row>
    <row r="265">
      <c r="A265" s="34"/>
      <c r="B265" s="34"/>
    </row>
    <row r="266">
      <c r="A266" s="25"/>
      <c r="B266" s="25"/>
    </row>
    <row r="267">
      <c r="A267" s="25"/>
      <c r="B267" s="25"/>
    </row>
    <row r="268">
      <c r="A268" s="26"/>
      <c r="B268" s="26"/>
    </row>
    <row r="269">
      <c r="A269" s="25"/>
      <c r="B269" s="25"/>
    </row>
    <row r="270">
      <c r="A270" s="25"/>
      <c r="B270" s="25"/>
    </row>
    <row r="271">
      <c r="A271" s="25"/>
      <c r="B271" s="25"/>
    </row>
    <row r="272">
      <c r="A272" s="25"/>
      <c r="B272" s="25"/>
    </row>
    <row r="273">
      <c r="A273" s="25"/>
      <c r="B273" s="25"/>
    </row>
    <row r="274">
      <c r="A274" s="25"/>
      <c r="B274" s="25"/>
    </row>
    <row r="275">
      <c r="A275" s="25"/>
      <c r="B275" s="25"/>
    </row>
    <row r="276">
      <c r="A276" s="25"/>
      <c r="B276" s="25"/>
    </row>
    <row r="277">
      <c r="A277" s="25"/>
      <c r="B277" s="25"/>
    </row>
    <row r="278">
      <c r="A278" s="25"/>
      <c r="B278" s="25"/>
    </row>
    <row r="279">
      <c r="A279" s="35"/>
      <c r="B279" s="25"/>
    </row>
    <row r="280">
      <c r="A280" s="25"/>
      <c r="B280" s="25"/>
    </row>
    <row r="281">
      <c r="A281" s="21"/>
      <c r="B281" s="25"/>
    </row>
    <row r="282">
      <c r="A282" s="25"/>
      <c r="B282" s="25"/>
    </row>
    <row r="283">
      <c r="A283" s="25"/>
      <c r="B283" s="25"/>
    </row>
    <row r="284">
      <c r="A284" s="25"/>
      <c r="B284" s="25"/>
    </row>
    <row r="285">
      <c r="A285" s="25"/>
      <c r="B285" s="25"/>
    </row>
    <row r="286">
      <c r="A286" s="25"/>
      <c r="B286" s="25"/>
    </row>
    <row r="287">
      <c r="A287" s="25"/>
      <c r="B287" s="25"/>
    </row>
    <row r="288">
      <c r="A288" s="25"/>
      <c r="B288" s="25"/>
    </row>
    <row r="289">
      <c r="A289" s="25"/>
      <c r="B289" s="25"/>
    </row>
    <row r="290">
      <c r="A290" s="25"/>
      <c r="B290" s="25"/>
    </row>
    <row r="291">
      <c r="A291" s="25"/>
      <c r="B291" s="25"/>
    </row>
    <row r="292">
      <c r="A292" s="25"/>
      <c r="B292" s="25"/>
    </row>
    <row r="293">
      <c r="A293" s="25"/>
      <c r="B293" s="25"/>
    </row>
    <row r="294">
      <c r="A294" s="25"/>
      <c r="B294" s="25"/>
    </row>
    <row r="295">
      <c r="A295" s="25"/>
      <c r="B295" s="29"/>
    </row>
    <row r="296">
      <c r="A296" s="25"/>
      <c r="B296" s="25"/>
    </row>
    <row r="297">
      <c r="A297" s="25"/>
      <c r="B297" s="25"/>
    </row>
    <row r="298">
      <c r="A298" s="25"/>
      <c r="B298" s="25"/>
    </row>
    <row r="299">
      <c r="A299" s="25"/>
      <c r="B299" s="25"/>
    </row>
    <row r="300">
      <c r="A300" s="34"/>
      <c r="B300" s="25"/>
    </row>
    <row r="301">
      <c r="A301" s="25"/>
      <c r="B301" s="25"/>
    </row>
    <row r="302">
      <c r="A302" s="25"/>
      <c r="B302" s="25"/>
    </row>
    <row r="303">
      <c r="A303" s="25"/>
      <c r="B303" s="25"/>
    </row>
    <row r="304">
      <c r="A304" s="25"/>
      <c r="B304" s="36"/>
    </row>
    <row r="305">
      <c r="A305" s="25"/>
      <c r="B305" s="25"/>
    </row>
    <row r="306">
      <c r="A306" s="25"/>
      <c r="B306" s="25"/>
    </row>
    <row r="307">
      <c r="A307" s="37"/>
      <c r="B307" s="38"/>
    </row>
    <row r="308">
      <c r="A308" s="25"/>
      <c r="B308" s="37"/>
    </row>
    <row r="309">
      <c r="A309" s="25"/>
      <c r="B309" s="25"/>
    </row>
    <row r="310">
      <c r="A310" s="25"/>
      <c r="B310" s="25"/>
    </row>
    <row r="311">
      <c r="A311" s="25"/>
      <c r="B311" s="25"/>
    </row>
    <row r="312">
      <c r="A312" s="39"/>
      <c r="B312" s="25"/>
    </row>
    <row r="313">
      <c r="A313" s="25"/>
      <c r="B313" s="25"/>
    </row>
    <row r="314">
      <c r="A314" s="25"/>
      <c r="B314" s="25"/>
    </row>
    <row r="315">
      <c r="A315" s="25"/>
      <c r="B315" s="25"/>
    </row>
    <row r="316">
      <c r="A316" s="25"/>
      <c r="B316" s="25"/>
    </row>
    <row r="317">
      <c r="A317" s="25"/>
      <c r="B317" s="25"/>
    </row>
    <row r="318">
      <c r="A318" s="25"/>
      <c r="B318" s="25"/>
    </row>
    <row r="319">
      <c r="A319" s="40"/>
      <c r="B319" s="25"/>
    </row>
    <row r="320">
      <c r="A320" s="25"/>
      <c r="B320" s="25"/>
    </row>
    <row r="321">
      <c r="A321" s="25"/>
      <c r="B321" s="25"/>
    </row>
    <row r="322">
      <c r="A322" s="25"/>
      <c r="B322" s="25"/>
    </row>
    <row r="323">
      <c r="A323" s="25"/>
      <c r="B323" s="25"/>
    </row>
    <row r="324">
      <c r="A324" s="25"/>
      <c r="B324" s="25"/>
    </row>
    <row r="325">
      <c r="A325" s="25"/>
      <c r="B325" s="25"/>
    </row>
    <row r="326">
      <c r="A326" s="25"/>
      <c r="B326" s="25"/>
    </row>
    <row r="327">
      <c r="A327" s="25"/>
      <c r="B327" s="25"/>
    </row>
    <row r="328">
      <c r="A328" s="25"/>
      <c r="B328" s="25"/>
    </row>
    <row r="329">
      <c r="A329" s="25"/>
      <c r="B329" s="25"/>
    </row>
    <row r="330">
      <c r="A330" s="25"/>
      <c r="B330" s="25"/>
    </row>
    <row r="331">
      <c r="A331" s="25"/>
      <c r="B331" s="25"/>
    </row>
    <row r="332">
      <c r="A332" s="25"/>
      <c r="B332" s="25"/>
    </row>
    <row r="333">
      <c r="A333" s="25"/>
      <c r="B333" s="25"/>
    </row>
    <row r="334">
      <c r="A334" s="25"/>
      <c r="B334" s="25"/>
    </row>
    <row r="335">
      <c r="A335" s="25"/>
      <c r="B335" s="25"/>
    </row>
    <row r="336">
      <c r="A336" s="25"/>
      <c r="B336" s="25"/>
    </row>
    <row r="337">
      <c r="A337" s="25"/>
      <c r="B337" s="25"/>
    </row>
    <row r="338">
      <c r="A338" s="25"/>
      <c r="B338" s="25"/>
    </row>
    <row r="339">
      <c r="A339" s="25"/>
      <c r="B339" s="25"/>
    </row>
    <row r="340">
      <c r="A340" s="25"/>
      <c r="B340" s="25"/>
    </row>
    <row r="341">
      <c r="A341" s="25"/>
      <c r="B341" s="25"/>
    </row>
    <row r="342">
      <c r="A342" s="25"/>
      <c r="B342" s="25"/>
    </row>
    <row r="343">
      <c r="A343" s="25"/>
      <c r="B343" s="25"/>
    </row>
    <row r="344">
      <c r="A344" s="25"/>
      <c r="B344" s="25"/>
    </row>
    <row r="345">
      <c r="A345" s="25"/>
      <c r="B345" s="25"/>
    </row>
    <row r="346">
      <c r="A346" s="25"/>
      <c r="B346" s="41"/>
    </row>
    <row r="347">
      <c r="A347" s="25"/>
      <c r="B347" s="25"/>
    </row>
    <row r="348">
      <c r="A348" s="25"/>
      <c r="B348" s="25"/>
    </row>
    <row r="349">
      <c r="A349" s="25"/>
      <c r="B349" s="25"/>
    </row>
    <row r="350">
      <c r="A350" s="25"/>
      <c r="B350" s="25"/>
    </row>
    <row r="351">
      <c r="A351" s="25"/>
      <c r="B351" s="25"/>
    </row>
    <row r="352">
      <c r="A352" s="25"/>
      <c r="B352" s="25"/>
    </row>
    <row r="353">
      <c r="A353" s="25"/>
      <c r="B353" s="25"/>
    </row>
    <row r="354">
      <c r="A354" s="25"/>
      <c r="B354" s="25"/>
    </row>
    <row r="355">
      <c r="A355" s="25"/>
      <c r="B355" s="25"/>
    </row>
    <row r="356">
      <c r="A356" s="42"/>
      <c r="B356" s="42"/>
    </row>
    <row r="357">
      <c r="A357" s="25"/>
      <c r="B357" s="25"/>
    </row>
    <row r="358">
      <c r="A358" s="25"/>
      <c r="B358" s="25"/>
    </row>
    <row r="359">
      <c r="A359" s="25"/>
      <c r="B359" s="25"/>
    </row>
    <row r="360">
      <c r="A360" s="25"/>
      <c r="B360" s="25"/>
    </row>
    <row r="361">
      <c r="A361" s="25"/>
      <c r="B361" s="25"/>
    </row>
    <row r="362">
      <c r="A362" s="25"/>
      <c r="B362" s="25"/>
    </row>
    <row r="363">
      <c r="A363" s="25"/>
      <c r="B363" s="25"/>
    </row>
    <row r="364">
      <c r="A364" s="25"/>
      <c r="B364" s="25"/>
    </row>
    <row r="365">
      <c r="A365" s="25"/>
      <c r="B365" s="25"/>
    </row>
    <row r="366">
      <c r="A366" s="25"/>
      <c r="B366" s="25"/>
    </row>
    <row r="367">
      <c r="A367" s="25"/>
      <c r="B367" s="25"/>
    </row>
    <row r="368">
      <c r="A368" s="25"/>
      <c r="B368" s="25"/>
    </row>
    <row r="369">
      <c r="A369" s="25"/>
      <c r="B369" s="25"/>
    </row>
    <row r="370">
      <c r="A370" s="25"/>
      <c r="B370" s="25"/>
    </row>
    <row r="371">
      <c r="A371" s="25"/>
      <c r="B371" s="25"/>
    </row>
    <row r="372">
      <c r="A372" s="25"/>
      <c r="B372" s="25"/>
    </row>
    <row r="373">
      <c r="A373" s="25"/>
      <c r="B373" s="25"/>
    </row>
    <row r="374">
      <c r="A374" s="25"/>
      <c r="B374" s="25"/>
    </row>
    <row r="375">
      <c r="A375" s="25"/>
      <c r="B375" s="25"/>
    </row>
    <row r="376">
      <c r="A376" s="25"/>
      <c r="B376" s="25"/>
    </row>
    <row r="377">
      <c r="A377" s="25"/>
      <c r="B377" s="25"/>
    </row>
    <row r="378">
      <c r="A378" s="25"/>
      <c r="B378" s="25"/>
    </row>
    <row r="379">
      <c r="A379" s="25"/>
      <c r="B379" s="25"/>
    </row>
    <row r="380">
      <c r="A380" s="25"/>
      <c r="B380" s="25"/>
    </row>
    <row r="381">
      <c r="A381" s="25"/>
      <c r="B381" s="25"/>
    </row>
    <row r="382">
      <c r="A382" s="25"/>
      <c r="B382" s="25"/>
    </row>
    <row r="383">
      <c r="A383" s="25"/>
      <c r="B383" s="25"/>
    </row>
    <row r="384">
      <c r="A384" s="21"/>
      <c r="B384" s="21"/>
    </row>
    <row r="385">
      <c r="A385" s="21"/>
      <c r="B385" s="21"/>
    </row>
    <row r="386">
      <c r="A386" s="21"/>
      <c r="B386" s="21"/>
    </row>
    <row r="387">
      <c r="A387" s="21"/>
      <c r="B387" s="21"/>
    </row>
    <row r="388">
      <c r="A388" s="21"/>
      <c r="B388" s="21"/>
    </row>
    <row r="389">
      <c r="A389" s="21"/>
      <c r="B389" s="21"/>
    </row>
    <row r="390">
      <c r="A390" s="21"/>
      <c r="B390" s="21"/>
    </row>
    <row r="391">
      <c r="A391" s="21"/>
      <c r="B391" s="21"/>
    </row>
    <row r="392">
      <c r="A392" s="21"/>
      <c r="B392" s="21"/>
    </row>
    <row r="393">
      <c r="A393" s="21"/>
      <c r="B393" s="21"/>
    </row>
    <row r="394">
      <c r="A394" s="21"/>
      <c r="B394" s="21"/>
    </row>
    <row r="395">
      <c r="A395" s="21"/>
      <c r="B395" s="43"/>
    </row>
    <row r="396">
      <c r="A396" s="21"/>
      <c r="B396" s="21"/>
    </row>
    <row r="397">
      <c r="A397" s="21"/>
      <c r="B397" s="21"/>
    </row>
    <row r="398">
      <c r="A398" s="44"/>
      <c r="B398" s="45"/>
    </row>
    <row r="399">
      <c r="A399" s="45"/>
      <c r="B399" s="45"/>
    </row>
    <row r="400">
      <c r="A400" s="44"/>
      <c r="B400" s="45"/>
    </row>
    <row r="401">
      <c r="A401" s="44"/>
      <c r="B401" s="45"/>
    </row>
    <row r="402">
      <c r="A402" s="44"/>
      <c r="B402" s="45"/>
    </row>
    <row r="403">
      <c r="A403" s="44"/>
      <c r="B403" s="45"/>
    </row>
    <row r="404">
      <c r="A404" s="44"/>
      <c r="B404" s="45"/>
    </row>
    <row r="405">
      <c r="A405" s="44"/>
      <c r="B405" s="45"/>
    </row>
    <row r="406">
      <c r="A406" s="44"/>
      <c r="B406" s="45"/>
    </row>
    <row r="407">
      <c r="A407" s="44"/>
      <c r="B407" s="45"/>
    </row>
    <row r="408">
      <c r="A408" s="45"/>
      <c r="B408" s="21"/>
    </row>
    <row r="409">
      <c r="A409" s="44"/>
      <c r="B409" s="45"/>
    </row>
    <row r="410">
      <c r="A410" s="44"/>
      <c r="B410" s="45"/>
    </row>
    <row r="411">
      <c r="A411" s="44"/>
      <c r="B411" s="45"/>
    </row>
    <row r="412">
      <c r="A412" s="44"/>
      <c r="B412" s="45"/>
    </row>
    <row r="413">
      <c r="A413" s="44"/>
      <c r="B413" s="45"/>
    </row>
    <row r="414">
      <c r="A414" s="21"/>
      <c r="B414" s="21"/>
    </row>
    <row r="415">
      <c r="A415" s="44"/>
      <c r="B415" s="45"/>
    </row>
    <row r="416">
      <c r="A416" s="44"/>
      <c r="B416" s="45"/>
    </row>
    <row r="417">
      <c r="A417" s="44"/>
      <c r="B417" s="45"/>
    </row>
    <row r="418">
      <c r="A418" s="44"/>
      <c r="B418" s="45"/>
    </row>
    <row r="419">
      <c r="A419" s="44"/>
      <c r="B419" s="45"/>
    </row>
    <row r="420">
      <c r="A420" s="44"/>
      <c r="B420" s="45"/>
    </row>
    <row r="421">
      <c r="A421" s="44"/>
      <c r="B421" s="45"/>
    </row>
    <row r="422">
      <c r="A422" s="46"/>
      <c r="B422" s="37"/>
    </row>
    <row r="423">
      <c r="A423" s="44"/>
      <c r="B423" s="45"/>
    </row>
    <row r="424">
      <c r="A424" s="46"/>
      <c r="B424" s="37"/>
    </row>
    <row r="425">
      <c r="A425" s="46"/>
      <c r="B425" s="37"/>
    </row>
    <row r="426">
      <c r="A426" s="46"/>
      <c r="B426" s="37"/>
    </row>
    <row r="427">
      <c r="A427" s="46"/>
      <c r="B427" s="37"/>
    </row>
    <row r="428">
      <c r="A428" s="46"/>
      <c r="B428" s="37"/>
    </row>
    <row r="429">
      <c r="A429" s="46"/>
      <c r="B429" s="37"/>
    </row>
    <row r="430">
      <c r="A430" s="46"/>
      <c r="B430" s="37"/>
    </row>
    <row r="431">
      <c r="A431" s="46"/>
      <c r="B431" s="37"/>
    </row>
    <row r="432">
      <c r="A432" s="46"/>
      <c r="B432" s="37"/>
    </row>
    <row r="433">
      <c r="A433" s="44"/>
      <c r="B433" s="45"/>
    </row>
    <row r="434">
      <c r="A434" s="44"/>
      <c r="B434" s="45"/>
    </row>
    <row r="435">
      <c r="A435" s="44"/>
      <c r="B435" s="45"/>
    </row>
    <row r="436">
      <c r="A436" s="21"/>
      <c r="B436" s="21"/>
    </row>
    <row r="437">
      <c r="A437" s="21"/>
      <c r="B437" s="21"/>
    </row>
    <row r="438">
      <c r="A438" s="47"/>
      <c r="B438" s="47"/>
    </row>
    <row r="439">
      <c r="A439" s="21"/>
      <c r="B439" s="21"/>
    </row>
    <row r="440">
      <c r="A440" s="21"/>
      <c r="B440" s="48"/>
    </row>
    <row r="441">
      <c r="A441" s="21"/>
      <c r="B441" s="21"/>
    </row>
    <row r="442">
      <c r="A442" s="21"/>
      <c r="B442" s="21"/>
    </row>
    <row r="443">
      <c r="A443" s="21"/>
      <c r="B443" s="21"/>
    </row>
    <row r="444">
      <c r="A444" s="21"/>
      <c r="B444" s="21"/>
    </row>
    <row r="445">
      <c r="A445" s="21"/>
      <c r="B445" s="21"/>
    </row>
    <row r="446">
      <c r="A446" s="21"/>
      <c r="B446" s="21"/>
    </row>
    <row r="447">
      <c r="A447" s="46"/>
      <c r="B447" s="37"/>
    </row>
    <row r="448">
      <c r="A448" s="49" t="str">
        <f>IFERROR(__xludf.DUMMYFUNCTION("QUERY('Лист300'!A:J,""SELECT *"")"),"Вавилен")</f>
        <v>Вавилен</v>
      </c>
      <c r="B448" s="50" t="str">
        <f>IFERROR(__xludf.DUMMYFUNCTION("""COMPUTED_VALUE"""),"Татарский")</f>
        <v>Татарский</v>
      </c>
      <c r="C448" s="51"/>
      <c r="D448" s="51"/>
      <c r="E448" s="51"/>
      <c r="F448" s="51"/>
      <c r="G448" s="51"/>
      <c r="H448" s="51"/>
      <c r="I448" s="51"/>
      <c r="J448" s="51"/>
    </row>
    <row r="449">
      <c r="A449" s="51" t="str">
        <f>IFERROR(__xludf.DUMMYFUNCTION("""COMPUTED_VALUE"""),"Петр")</f>
        <v>Петр</v>
      </c>
      <c r="B449" s="51" t="str">
        <f>IFERROR(__xludf.DUMMYFUNCTION("""COMPUTED_VALUE"""),"Пустота")</f>
        <v>Пустота</v>
      </c>
      <c r="C449" s="51"/>
      <c r="D449" s="51"/>
      <c r="E449" s="51"/>
      <c r="F449" s="51"/>
      <c r="G449" s="51"/>
      <c r="H449" s="51"/>
      <c r="I449" s="51"/>
      <c r="J449" s="51"/>
    </row>
    <row r="450">
      <c r="A450" s="51" t="str">
        <f>IFERROR(__xludf.DUMMYFUNCTION("""COMPUTED_VALUE"""),"Мальчиш-Кибальчиш")</f>
        <v>Мальчиш-Кибальчиш</v>
      </c>
      <c r="B450" s="51"/>
      <c r="C450" s="51"/>
      <c r="D450" s="51"/>
      <c r="E450" s="51"/>
      <c r="F450" s="51"/>
      <c r="G450" s="51"/>
      <c r="H450" s="51"/>
      <c r="I450" s="51"/>
      <c r="J450" s="51"/>
    </row>
    <row r="451">
      <c r="A451" s="51" t="str">
        <f>IFERROR(__xludf.DUMMYFUNCTION("""COMPUTED_VALUE"""),"Николай ")</f>
        <v>Николай </v>
      </c>
      <c r="B451" s="51" t="str">
        <f>IFERROR(__xludf.DUMMYFUNCTION("""COMPUTED_VALUE"""),"Ставрогин")</f>
        <v>Ставрогин</v>
      </c>
      <c r="C451" s="51"/>
      <c r="D451" s="51"/>
      <c r="E451" s="51"/>
      <c r="F451" s="51"/>
      <c r="G451" s="51"/>
      <c r="H451" s="51"/>
      <c r="I451" s="51"/>
      <c r="J451" s="51"/>
    </row>
    <row r="452">
      <c r="A452" s="51" t="str">
        <f>IFERROR(__xludf.DUMMYFUNCTION("""COMPUTED_VALUE"""),"Татьяна")</f>
        <v>Татьяна</v>
      </c>
      <c r="B452" s="51" t="str">
        <f>IFERROR(__xludf.DUMMYFUNCTION("""COMPUTED_VALUE"""),"Ларина")</f>
        <v>Ларина</v>
      </c>
      <c r="C452" s="51"/>
      <c r="D452" s="51"/>
      <c r="E452" s="51"/>
      <c r="F452" s="51"/>
      <c r="G452" s="51"/>
      <c r="H452" s="51"/>
      <c r="I452" s="51"/>
      <c r="J452" s="51"/>
    </row>
    <row r="453">
      <c r="A453" s="51" t="str">
        <f>IFERROR(__xludf.DUMMYFUNCTION("""COMPUTED_VALUE"""),"Владимир")</f>
        <v>Владимир</v>
      </c>
      <c r="B453" s="51" t="str">
        <f>IFERROR(__xludf.DUMMYFUNCTION("""COMPUTED_VALUE"""),"Дубровский")</f>
        <v>Дубровский</v>
      </c>
      <c r="C453" s="51"/>
      <c r="D453" s="51"/>
      <c r="E453" s="51"/>
      <c r="F453" s="51"/>
      <c r="G453" s="51"/>
      <c r="H453" s="51"/>
      <c r="I453" s="51"/>
      <c r="J453" s="51"/>
    </row>
    <row r="454">
      <c r="A454" s="51" t="str">
        <f>IFERROR(__xludf.DUMMYFUNCTION("""COMPUTED_VALUE"""),"Анна")</f>
        <v>Анна</v>
      </c>
      <c r="B454" s="51" t="str">
        <f>IFERROR(__xludf.DUMMYFUNCTION("""COMPUTED_VALUE"""),"Каренина")</f>
        <v>Каренина</v>
      </c>
      <c r="C454" s="51"/>
      <c r="D454" s="51"/>
      <c r="E454" s="51"/>
      <c r="F454" s="51"/>
      <c r="G454" s="51"/>
      <c r="H454" s="51"/>
      <c r="I454" s="51"/>
      <c r="J454" s="51"/>
    </row>
    <row r="455">
      <c r="A455" s="51" t="str">
        <f>IFERROR(__xludf.DUMMYFUNCTION("""COMPUTED_VALUE"""),"Пьер")</f>
        <v>Пьер</v>
      </c>
      <c r="B455" s="51" t="str">
        <f>IFERROR(__xludf.DUMMYFUNCTION("""COMPUTED_VALUE"""),"Безухов")</f>
        <v>Безухов</v>
      </c>
      <c r="C455" s="51"/>
      <c r="D455" s="51" t="str">
        <f>IFERROR(__xludf.DUMMYFUNCTION("""COMPUTED_VALUE"""),"Сотри")</f>
        <v>Сотри</v>
      </c>
      <c r="E455" s="51" t="str">
        <f>IFERROR(__xludf.DUMMYFUNCTION("""COMPUTED_VALUE"""),"меня")</f>
        <v>меня</v>
      </c>
      <c r="F455" s="51" t="str">
        <f>IFERROR(__xludf.DUMMYFUNCTION("""COMPUTED_VALUE"""),"если")</f>
        <v>если</v>
      </c>
      <c r="G455" s="51" t="str">
        <f>IFERROR(__xludf.DUMMYFUNCTION("""COMPUTED_VALUE"""),"сможешь")</f>
        <v>сможешь</v>
      </c>
      <c r="H455" s="51" t="str">
        <f>IFERROR(__xludf.DUMMYFUNCTION("""COMPUTED_VALUE"""),"😁")</f>
        <v>😁</v>
      </c>
      <c r="I455" s="51"/>
      <c r="J455" s="51"/>
    </row>
    <row r="456">
      <c r="A456" s="51" t="str">
        <f>IFERROR(__xludf.DUMMYFUNCTION("""COMPUTED_VALUE"""),"Эркюль")</f>
        <v>Эркюль</v>
      </c>
      <c r="B456" s="51" t="str">
        <f>IFERROR(__xludf.DUMMYFUNCTION("""COMPUTED_VALUE"""),"Пуаро")</f>
        <v>Пуаро</v>
      </c>
      <c r="C456" s="51"/>
      <c r="D456" s="51"/>
      <c r="E456" s="51"/>
      <c r="F456" s="51"/>
      <c r="G456" s="51"/>
      <c r="H456" s="51"/>
      <c r="I456" s="51"/>
      <c r="J456" s="51"/>
    </row>
    <row r="457">
      <c r="A457" s="51" t="str">
        <f>IFERROR(__xludf.DUMMYFUNCTION("""COMPUTED_VALUE"""),"Шерлок")</f>
        <v>Шерлок</v>
      </c>
      <c r="B457" s="51" t="str">
        <f>IFERROR(__xludf.DUMMYFUNCTION("""COMPUTED_VALUE"""),"Холмс")</f>
        <v>Холмс</v>
      </c>
      <c r="C457" s="51"/>
      <c r="D457" s="51"/>
      <c r="E457" s="51"/>
      <c r="F457" s="51"/>
      <c r="G457" s="51"/>
      <c r="H457" s="51"/>
      <c r="I457" s="51"/>
      <c r="J457" s="51"/>
    </row>
    <row r="458">
      <c r="A458" s="51" t="str">
        <f>IFERROR(__xludf.DUMMYFUNCTION("""COMPUTED_VALUE"""),"Скарамучча")</f>
        <v>Скарамучча</v>
      </c>
      <c r="B458" s="51"/>
      <c r="C458" s="51"/>
      <c r="D458" s="51"/>
      <c r="E458" s="51"/>
      <c r="F458" s="51"/>
      <c r="G458" s="51"/>
      <c r="H458" s="51"/>
      <c r="I458" s="51"/>
      <c r="J458" s="51"/>
    </row>
    <row r="459">
      <c r="A459" s="51" t="str">
        <f>IFERROR(__xludf.DUMMYFUNCTION("""COMPUTED_VALUE"""),"Пётр")</f>
        <v>Пётр</v>
      </c>
      <c r="B459" s="51" t="str">
        <f>IFERROR(__xludf.DUMMYFUNCTION("""COMPUTED_VALUE"""),"Сковорода")</f>
        <v>Сковорода</v>
      </c>
      <c r="C459" s="51"/>
      <c r="D459" s="51"/>
      <c r="E459" s="51"/>
      <c r="F459" s="51"/>
      <c r="G459" s="51"/>
      <c r="H459" s="51"/>
      <c r="I459" s="51"/>
      <c r="J459" s="51"/>
    </row>
    <row r="460">
      <c r="A460" s="51" t="str">
        <f>IFERROR(__xludf.DUMMYFUNCTION("""COMPUTED_VALUE"""),"Ханна")</f>
        <v>Ханна</v>
      </c>
      <c r="B460" s="51" t="str">
        <f>IFERROR(__xludf.DUMMYFUNCTION("""COMPUTED_VALUE"""),"Арендт")</f>
        <v>Арендт</v>
      </c>
      <c r="C460" s="51"/>
      <c r="D460" s="51"/>
      <c r="E460" s="51"/>
      <c r="F460" s="51"/>
      <c r="G460" s="51"/>
      <c r="H460" s="51"/>
      <c r="I460" s="51"/>
      <c r="J460" s="51"/>
    </row>
    <row r="461">
      <c r="A461" s="51" t="str">
        <f>IFERROR(__xludf.DUMMYFUNCTION("""COMPUTED_VALUE"""),"Виктор")</f>
        <v>Виктор</v>
      </c>
      <c r="B461" s="51" t="str">
        <f>IFERROR(__xludf.DUMMYFUNCTION("""COMPUTED_VALUE"""),"Франкл")</f>
        <v>Франкл</v>
      </c>
      <c r="C461" s="51"/>
      <c r="D461" s="51"/>
      <c r="E461" s="51"/>
      <c r="F461" s="51"/>
      <c r="G461" s="51"/>
      <c r="H461" s="51"/>
      <c r="I461" s="51"/>
      <c r="J461" s="51"/>
    </row>
    <row r="462">
      <c r="A462" s="51" t="str">
        <f>IFERROR(__xludf.DUMMYFUNCTION("""COMPUTED_VALUE"""),"Мишель")</f>
        <v>Мишель</v>
      </c>
      <c r="B462" s="51" t="str">
        <f>IFERROR(__xludf.DUMMYFUNCTION("""COMPUTED_VALUE"""),"Фуко")</f>
        <v>Фуко</v>
      </c>
      <c r="C462" s="51"/>
      <c r="D462" s="51"/>
      <c r="E462" s="51"/>
      <c r="F462" s="51"/>
      <c r="G462" s="51"/>
      <c r="H462" s="51"/>
      <c r="I462" s="51"/>
      <c r="J462" s="51"/>
    </row>
    <row r="463">
      <c r="A463" s="51" t="str">
        <f>IFERROR(__xludf.DUMMYFUNCTION("""COMPUTED_VALUE"""),"Жак ")</f>
        <v>Жак </v>
      </c>
      <c r="B463" s="51" t="str">
        <f>IFERROR(__xludf.DUMMYFUNCTION("""COMPUTED_VALUE"""),"Деррида")</f>
        <v>Деррида</v>
      </c>
      <c r="C463" s="51"/>
      <c r="D463" s="51"/>
      <c r="E463" s="51"/>
      <c r="F463" s="51"/>
      <c r="G463" s="51"/>
      <c r="H463" s="51"/>
      <c r="I463" s="51"/>
      <c r="J463" s="51"/>
    </row>
    <row r="464">
      <c r="A464" s="51" t="str">
        <f>IFERROR(__xludf.DUMMYFUNCTION("""COMPUTED_VALUE"""),"Иешуа")</f>
        <v>Иешуа</v>
      </c>
      <c r="B464" s="51" t="str">
        <f>IFERROR(__xludf.DUMMYFUNCTION("""COMPUTED_VALUE"""),"Га-Ноцри")</f>
        <v>Га-Ноцри</v>
      </c>
      <c r="C464" s="51"/>
      <c r="D464" s="51"/>
      <c r="E464" s="51"/>
      <c r="F464" s="51"/>
      <c r="G464" s="51"/>
      <c r="H464" s="51"/>
      <c r="I464" s="51"/>
      <c r="J464" s="51"/>
    </row>
    <row r="465">
      <c r="A465" s="51" t="str">
        <f>IFERROR(__xludf.DUMMYFUNCTION("""COMPUTED_VALUE"""),"Полиграф")</f>
        <v>Полиграф</v>
      </c>
      <c r="B465" s="51" t="str">
        <f>IFERROR(__xludf.DUMMYFUNCTION("""COMPUTED_VALUE"""),"Шариков")</f>
        <v>Шариков</v>
      </c>
      <c r="C465" s="51"/>
      <c r="D465" s="51"/>
      <c r="E465" s="51"/>
      <c r="F465" s="51"/>
      <c r="G465" s="51"/>
      <c r="H465" s="51"/>
      <c r="I465" s="51"/>
      <c r="J465" s="51"/>
    </row>
    <row r="466">
      <c r="A466" s="51" t="str">
        <f>IFERROR(__xludf.DUMMYFUNCTION("""COMPUTED_VALUE"""),"Марченко")</f>
        <v>Марченко</v>
      </c>
      <c r="B466" s="51" t="str">
        <f>IFERROR(__xludf.DUMMYFUNCTION("""COMPUTED_VALUE"""),"Добрикасар")</f>
        <v>Добрикасар</v>
      </c>
      <c r="C466" s="51"/>
      <c r="D466" s="51" t="str">
        <f>IFERROR(__xludf.DUMMYFUNCTION("""COMPUTED_VALUE"""),"Стирай")</f>
        <v>Стирай</v>
      </c>
      <c r="E466" s="51" t="str">
        <f>IFERROR(__xludf.DUMMYFUNCTION("""COMPUTED_VALUE"""),"меня")</f>
        <v>меня</v>
      </c>
      <c r="F466" s="51" t="str">
        <f>IFERROR(__xludf.DUMMYFUNCTION("""COMPUTED_VALUE"""),"полностью")</f>
        <v>полностью</v>
      </c>
      <c r="G466" s="51" t="str">
        <f>IFERROR(__xludf.DUMMYFUNCTION("""COMPUTED_VALUE"""),"😁")</f>
        <v>😁</v>
      </c>
      <c r="H466" s="51"/>
      <c r="I466" s="51"/>
      <c r="J466" s="51"/>
    </row>
    <row r="467">
      <c r="A467" s="51" t="str">
        <f>IFERROR(__xludf.DUMMYFUNCTION("""COMPUTED_VALUE"""),"Гарри ")</f>
        <v>Гарри </v>
      </c>
      <c r="B467" s="51" t="str">
        <f>IFERROR(__xludf.DUMMYFUNCTION("""COMPUTED_VALUE"""),"Пёссс")</f>
        <v>Пёссс</v>
      </c>
      <c r="C467" s="51"/>
      <c r="D467" s="51"/>
      <c r="E467" s="51"/>
      <c r="F467" s="51"/>
      <c r="G467" s="51"/>
      <c r="H467" s="51"/>
      <c r="I467" s="51"/>
      <c r="J467" s="51"/>
    </row>
    <row r="468">
      <c r="A468" s="51" t="str">
        <f>IFERROR(__xludf.DUMMYFUNCTION("""COMPUTED_VALUE"""),"Робинзон")</f>
        <v>Робинзон</v>
      </c>
      <c r="B468" s="51" t="str">
        <f>IFERROR(__xludf.DUMMYFUNCTION("""COMPUTED_VALUE"""),"Крузо")</f>
        <v>Крузо</v>
      </c>
      <c r="C468" s="51"/>
      <c r="D468" s="51"/>
      <c r="E468" s="51"/>
      <c r="F468" s="51"/>
      <c r="G468" s="51"/>
      <c r="H468" s="51"/>
      <c r="I468" s="51"/>
      <c r="J468" s="51"/>
    </row>
    <row r="469">
      <c r="A469" s="51" t="str">
        <f>IFERROR(__xludf.DUMMYFUNCTION("""COMPUTED_VALUE"""),"Рик")</f>
        <v>Рик</v>
      </c>
      <c r="B469" s="51" t="str">
        <f>IFERROR(__xludf.DUMMYFUNCTION("""COMPUTED_VALUE"""),"Санчес")</f>
        <v>Санчес</v>
      </c>
      <c r="C469" s="51"/>
      <c r="D469" s="51"/>
      <c r="E469" s="51"/>
      <c r="F469" s="51"/>
      <c r="G469" s="51"/>
      <c r="H469" s="51"/>
      <c r="I469" s="51"/>
      <c r="J469" s="51"/>
    </row>
    <row r="470">
      <c r="A470" s="51" t="str">
        <f>IFERROR(__xludf.DUMMYFUNCTION("""COMPUTED_VALUE"""),"Сергей")</f>
        <v>Сергей</v>
      </c>
      <c r="B470" s="51" t="str">
        <f>IFERROR(__xludf.DUMMYFUNCTION("""COMPUTED_VALUE"""),"Довлатов")</f>
        <v>Довлатов</v>
      </c>
      <c r="C470" s="51"/>
      <c r="D470" s="51"/>
      <c r="E470" s="51"/>
      <c r="F470" s="51"/>
      <c r="G470" s="51"/>
      <c r="H470" s="51"/>
      <c r="I470" s="51"/>
      <c r="J470" s="51"/>
    </row>
    <row r="471">
      <c r="A471" s="51" t="str">
        <f>IFERROR(__xludf.DUMMYFUNCTION("""COMPUTED_VALUE"""),"Ричард")</f>
        <v>Ричард</v>
      </c>
      <c r="B471" s="51" t="str">
        <f>IFERROR(__xludf.DUMMYFUNCTION("""COMPUTED_VALUE"""),"аааа")</f>
        <v>аааа</v>
      </c>
      <c r="C471" s="51"/>
      <c r="D471" s="51"/>
      <c r="E471" s="51"/>
      <c r="F471" s="51"/>
      <c r="G471" s="51"/>
      <c r="H471" s="51"/>
      <c r="I471" s="51"/>
      <c r="J471" s="51"/>
    </row>
    <row r="472">
      <c r="A472" s="51" t="str">
        <f>IFERROR(__xludf.DUMMYFUNCTION("""COMPUTED_VALUE"""),"Сафер ")</f>
        <v>Сафер </v>
      </c>
      <c r="B472" s="51" t="str">
        <f>IFERROR(__xludf.DUMMYFUNCTION("""COMPUTED_VALUE"""),"Клианер")</f>
        <v>Клианер</v>
      </c>
      <c r="C472" s="51"/>
      <c r="D472" s="51"/>
      <c r="E472" s="51"/>
      <c r="F472" s="51"/>
      <c r="G472" s="51"/>
      <c r="H472" s="51"/>
      <c r="I472" s="51"/>
      <c r="J472" s="51"/>
    </row>
    <row r="473">
      <c r="A473" s="51" t="str">
        <f>IFERROR(__xludf.DUMMYFUNCTION("""COMPUTED_VALUE"""),"Рэй")</f>
        <v>Рэй</v>
      </c>
      <c r="B473" s="51" t="str">
        <f>IFERROR(__xludf.DUMMYFUNCTION("""COMPUTED_VALUE"""),"Брэдбери")</f>
        <v>Брэдбери</v>
      </c>
      <c r="C473" s="51"/>
      <c r="D473" s="51"/>
      <c r="E473" s="51"/>
      <c r="F473" s="51"/>
      <c r="G473" s="51"/>
      <c r="H473" s="51"/>
      <c r="I473" s="51"/>
      <c r="J473" s="51"/>
    </row>
    <row r="474">
      <c r="A474" s="51" t="str">
        <f>IFERROR(__xludf.DUMMYFUNCTION("""COMPUTED_VALUE"""),"Джордан")</f>
        <v>Джордан</v>
      </c>
      <c r="B474" s="51" t="str">
        <f>IFERROR(__xludf.DUMMYFUNCTION("""COMPUTED_VALUE"""),"Бэлфорд")</f>
        <v>Бэлфорд</v>
      </c>
      <c r="C474" s="51" t="str">
        <f>IFERROR(__xludf.DUMMYFUNCTION("""COMPUTED_VALUE"""),"😍")</f>
        <v>😍</v>
      </c>
      <c r="D474" s="51" t="str">
        <f>IFERROR(__xludf.DUMMYFUNCTION("""COMPUTED_VALUE"""),"Курс просто топ 🥰")</f>
        <v>Курс просто топ 🥰</v>
      </c>
      <c r="E474" s="51"/>
      <c r="F474" s="51"/>
      <c r="G474" s="51"/>
      <c r="H474" s="51"/>
      <c r="I474" s="51"/>
      <c r="J474" s="51"/>
    </row>
    <row r="475">
      <c r="A475" s="51" t="str">
        <f>IFERROR(__xludf.DUMMYFUNCTION("""COMPUTED_VALUE"""),"Пьер")</f>
        <v>Пьер</v>
      </c>
      <c r="B475" s="51" t="str">
        <f>IFERROR(__xludf.DUMMYFUNCTION("""COMPUTED_VALUE"""),"Безухов")</f>
        <v>Безухов</v>
      </c>
      <c r="C475" s="51"/>
      <c r="D475" s="51"/>
      <c r="E475" s="51"/>
      <c r="F475" s="51"/>
      <c r="G475" s="51"/>
      <c r="H475" s="51"/>
      <c r="I475" s="51"/>
      <c r="J475" s="51"/>
    </row>
    <row r="476">
      <c r="A476" s="51" t="str">
        <f>IFERROR(__xludf.DUMMYFUNCTION("""COMPUTED_VALUE"""),"Гумберт")</f>
        <v>Гумберт</v>
      </c>
      <c r="B476" s="51" t="str">
        <f>IFERROR(__xludf.DUMMYFUNCTION("""COMPUTED_VALUE"""),"Гумберт")</f>
        <v>Гумберт</v>
      </c>
      <c r="C476" s="51"/>
      <c r="D476" s="51"/>
      <c r="E476" s="51"/>
      <c r="F476" s="51"/>
      <c r="G476" s="51"/>
      <c r="H476" s="51"/>
      <c r="I476" s="51"/>
      <c r="J476" s="51"/>
    </row>
    <row r="477">
      <c r="A477" s="51" t="str">
        <f>IFERROR(__xludf.DUMMYFUNCTION("""COMPUTED_VALUE"""),"Евгений")</f>
        <v>Евгений</v>
      </c>
      <c r="B477" s="51" t="str">
        <f>IFERROR(__xludf.DUMMYFUNCTION("""COMPUTED_VALUE"""),"Онегин")</f>
        <v>Онегин</v>
      </c>
      <c r="C477" s="51"/>
      <c r="D477" s="51"/>
      <c r="E477" s="51"/>
      <c r="F477" s="51"/>
      <c r="G477" s="51"/>
      <c r="H477" s="51"/>
      <c r="I477" s="51"/>
      <c r="J477" s="51"/>
    </row>
    <row r="478">
      <c r="A478" s="51" t="str">
        <f>IFERROR(__xludf.DUMMYFUNCTION("""COMPUTED_VALUE"""),"Игорь")</f>
        <v>Игорь</v>
      </c>
      <c r="B478" s="51" t="str">
        <f>IFERROR(__xludf.DUMMYFUNCTION("""COMPUTED_VALUE"""),"Гром")</f>
        <v>Гром</v>
      </c>
      <c r="C478" s="51"/>
      <c r="D478" s="51"/>
      <c r="E478" s="51"/>
      <c r="F478" s="51"/>
      <c r="G478" s="51"/>
      <c r="H478" s="51"/>
      <c r="I478" s="51"/>
      <c r="J478" s="51"/>
    </row>
    <row r="479">
      <c r="A479" s="51" t="str">
        <f>IFERROR(__xludf.DUMMYFUNCTION("""COMPUTED_VALUE"""),"Жамбыл")</f>
        <v>Жамбыл</v>
      </c>
      <c r="B479" s="51" t="str">
        <f>IFERROR(__xludf.DUMMYFUNCTION("""COMPUTED_VALUE"""),"Яшин")</f>
        <v>Яшин</v>
      </c>
      <c r="C479" s="51"/>
      <c r="D479" s="51"/>
      <c r="E479" s="51"/>
      <c r="F479" s="51"/>
      <c r="G479" s="51"/>
      <c r="H479" s="51"/>
      <c r="I479" s="51"/>
      <c r="J479" s="51"/>
    </row>
    <row r="480">
      <c r="A480" s="51" t="str">
        <f>IFERROR(__xludf.DUMMYFUNCTION("""COMPUTED_VALUE"""),"Раушан ")</f>
        <v>Раушан </v>
      </c>
      <c r="B480" s="51" t="str">
        <f>IFERROR(__xludf.DUMMYFUNCTION("""COMPUTED_VALUE"""),"Галиев")</f>
        <v>Галиев</v>
      </c>
      <c r="C480" s="51"/>
      <c r="D480" s="51"/>
      <c r="E480" s="51"/>
      <c r="F480" s="51"/>
      <c r="G480" s="51"/>
      <c r="H480" s="51"/>
      <c r="I480" s="51"/>
      <c r="J480" s="51"/>
    </row>
    <row r="481">
      <c r="A481" s="51" t="str">
        <f>IFERROR(__xludf.DUMMYFUNCTION("""COMPUTED_VALUE"""),"Кристиан ")</f>
        <v>Кристиан </v>
      </c>
      <c r="B481" s="51" t="str">
        <f>IFERROR(__xludf.DUMMYFUNCTION("""COMPUTED_VALUE"""),"Бейл")</f>
        <v>Бейл</v>
      </c>
      <c r="C481" s="51"/>
      <c r="D481" s="51"/>
      <c r="E481" s="51"/>
      <c r="F481" s="51"/>
      <c r="G481" s="51"/>
      <c r="H481" s="51"/>
      <c r="I481" s="51"/>
      <c r="J481" s="51"/>
    </row>
    <row r="482">
      <c r="A482" s="51" t="str">
        <f>IFERROR(__xludf.DUMMYFUNCTION("""COMPUTED_VALUE"""),"Эраст")</f>
        <v>Эраст</v>
      </c>
      <c r="B482" s="51" t="str">
        <f>IFERROR(__xludf.DUMMYFUNCTION("""COMPUTED_VALUE"""),"Фандорин")</f>
        <v>Фандорин</v>
      </c>
      <c r="C482" s="51"/>
      <c r="D482" s="51"/>
      <c r="E482" s="51"/>
      <c r="F482" s="51"/>
      <c r="G482" s="51"/>
      <c r="H482" s="51"/>
      <c r="I482" s="51"/>
      <c r="J482" s="51"/>
    </row>
    <row r="483">
      <c r="A483" s="51" t="str">
        <f>IFERROR(__xludf.DUMMYFUNCTION("""COMPUTED_VALUE"""),"Ниро")</f>
        <v>Ниро</v>
      </c>
      <c r="B483" s="51" t="str">
        <f>IFERROR(__xludf.DUMMYFUNCTION("""COMPUTED_VALUE"""),"Вульф")</f>
        <v>Вульф</v>
      </c>
      <c r="C483" s="51"/>
      <c r="D483" s="51"/>
      <c r="E483" s="51"/>
      <c r="F483" s="51"/>
      <c r="G483" s="51"/>
      <c r="H483" s="51"/>
      <c r="I483" s="51"/>
      <c r="J483" s="51"/>
    </row>
    <row r="484">
      <c r="A484" s="51" t="str">
        <f>IFERROR(__xludf.DUMMYFUNCTION("""COMPUTED_VALUE"""),"Миледи")</f>
        <v>Миледи</v>
      </c>
      <c r="B484" s="51" t="str">
        <f>IFERROR(__xludf.DUMMYFUNCTION("""COMPUTED_VALUE"""),"Винтер")</f>
        <v>Винтер</v>
      </c>
      <c r="C484" s="51"/>
      <c r="D484" s="51"/>
      <c r="E484" s="51"/>
      <c r="F484" s="51"/>
      <c r="G484" s="51"/>
      <c r="H484" s="51"/>
      <c r="I484" s="51"/>
      <c r="J484" s="51"/>
    </row>
    <row r="485">
      <c r="A485" s="51" t="str">
        <f>IFERROR(__xludf.DUMMYFUNCTION("""COMPUTED_VALUE"""),"Вавилен")</f>
        <v>Вавилен</v>
      </c>
      <c r="B485" s="51" t="str">
        <f>IFERROR(__xludf.DUMMYFUNCTION("""COMPUTED_VALUE"""),"Татарский")</f>
        <v>Татарский</v>
      </c>
      <c r="C485" s="51"/>
      <c r="D485" s="51"/>
      <c r="E485" s="51"/>
      <c r="F485" s="51"/>
      <c r="G485" s="51"/>
      <c r="H485" s="51"/>
      <c r="I485" s="51"/>
      <c r="J485" s="51"/>
    </row>
    <row r="486">
      <c r="A486" s="51" t="str">
        <f>IFERROR(__xludf.DUMMYFUNCTION("""COMPUTED_VALUE"""),"Петр")</f>
        <v>Петр</v>
      </c>
      <c r="B486" s="51" t="str">
        <f>IFERROR(__xludf.DUMMYFUNCTION("""COMPUTED_VALUE"""),"Пустота")</f>
        <v>Пустота</v>
      </c>
      <c r="C486" s="51"/>
      <c r="D486" s="51"/>
      <c r="E486" s="51"/>
      <c r="F486" s="51"/>
      <c r="G486" s="51"/>
      <c r="H486" s="51"/>
      <c r="I486" s="51"/>
      <c r="J486" s="51"/>
    </row>
    <row r="487">
      <c r="A487" s="51" t="str">
        <f>IFERROR(__xludf.DUMMYFUNCTION("""COMPUTED_VALUE"""),"Мальчиш-Кибальчиш")</f>
        <v>Мальчиш-Кибальчиш</v>
      </c>
      <c r="B487" s="51"/>
      <c r="C487" s="51"/>
      <c r="D487" s="51"/>
      <c r="E487" s="51"/>
      <c r="F487" s="51"/>
      <c r="G487" s="51"/>
      <c r="H487" s="51"/>
      <c r="I487" s="51"/>
      <c r="J487" s="51"/>
    </row>
    <row r="488">
      <c r="A488" s="51" t="str">
        <f>IFERROR(__xludf.DUMMYFUNCTION("""COMPUTED_VALUE"""),"Николай ")</f>
        <v>Николай </v>
      </c>
      <c r="B488" s="51" t="str">
        <f>IFERROR(__xludf.DUMMYFUNCTION("""COMPUTED_VALUE"""),"Ставрогин")</f>
        <v>Ставрогин</v>
      </c>
      <c r="C488" s="51"/>
      <c r="D488" s="51"/>
      <c r="E488" s="51"/>
      <c r="F488" s="51"/>
      <c r="G488" s="51"/>
      <c r="H488" s="51"/>
      <c r="I488" s="51"/>
      <c r="J488" s="51"/>
    </row>
    <row r="489">
      <c r="A489" s="51" t="str">
        <f>IFERROR(__xludf.DUMMYFUNCTION("""COMPUTED_VALUE"""),"Татьяна")</f>
        <v>Татьяна</v>
      </c>
      <c r="B489" s="51" t="str">
        <f>IFERROR(__xludf.DUMMYFUNCTION("""COMPUTED_VALUE"""),"Ларина")</f>
        <v>Ларина</v>
      </c>
      <c r="C489" s="51"/>
      <c r="D489" s="51"/>
      <c r="E489" s="51"/>
      <c r="F489" s="51"/>
      <c r="G489" s="51"/>
      <c r="H489" s="51"/>
      <c r="I489" s="51"/>
      <c r="J489" s="51"/>
    </row>
    <row r="490">
      <c r="A490" s="51" t="str">
        <f>IFERROR(__xludf.DUMMYFUNCTION("""COMPUTED_VALUE"""),"Владимир")</f>
        <v>Владимир</v>
      </c>
      <c r="B490" s="51" t="str">
        <f>IFERROR(__xludf.DUMMYFUNCTION("""COMPUTED_VALUE"""),"Дубровский")</f>
        <v>Дубровский</v>
      </c>
      <c r="C490" s="51"/>
      <c r="D490" s="51"/>
      <c r="E490" s="51"/>
      <c r="F490" s="51"/>
      <c r="G490" s="51"/>
      <c r="H490" s="51"/>
      <c r="I490" s="51"/>
      <c r="J490" s="51"/>
    </row>
    <row r="491">
      <c r="A491" s="51" t="str">
        <f>IFERROR(__xludf.DUMMYFUNCTION("""COMPUTED_VALUE"""),"Анна")</f>
        <v>Анна</v>
      </c>
      <c r="B491" s="51" t="str">
        <f>IFERROR(__xludf.DUMMYFUNCTION("""COMPUTED_VALUE"""),"Каренина")</f>
        <v>Каренина</v>
      </c>
      <c r="C491" s="51"/>
      <c r="D491" s="51"/>
      <c r="E491" s="51"/>
      <c r="F491" s="51"/>
      <c r="G491" s="51"/>
      <c r="H491" s="51"/>
      <c r="I491" s="51"/>
      <c r="J491" s="51"/>
    </row>
    <row r="492">
      <c r="A492" s="51" t="str">
        <f>IFERROR(__xludf.DUMMYFUNCTION("""COMPUTED_VALUE"""),"Пьер")</f>
        <v>Пьер</v>
      </c>
      <c r="B492" s="51" t="str">
        <f>IFERROR(__xludf.DUMMYFUNCTION("""COMPUTED_VALUE"""),"Безухов")</f>
        <v>Безухов</v>
      </c>
      <c r="C492" s="51"/>
      <c r="D492" s="51"/>
      <c r="E492" s="51"/>
      <c r="F492" s="51"/>
      <c r="G492" s="51"/>
      <c r="H492" s="51"/>
      <c r="I492" s="51"/>
      <c r="J492" s="51"/>
    </row>
    <row r="493">
      <c r="A493" s="51" t="str">
        <f>IFERROR(__xludf.DUMMYFUNCTION("""COMPUTED_VALUE"""),"Эркюль")</f>
        <v>Эркюль</v>
      </c>
      <c r="B493" s="51" t="str">
        <f>IFERROR(__xludf.DUMMYFUNCTION("""COMPUTED_VALUE"""),"Пуаро")</f>
        <v>Пуаро</v>
      </c>
      <c r="C493" s="51"/>
      <c r="D493" s="51"/>
      <c r="E493" s="51"/>
      <c r="F493" s="51"/>
      <c r="G493" s="51"/>
      <c r="H493" s="51"/>
      <c r="I493" s="51"/>
      <c r="J493" s="51"/>
    </row>
    <row r="494">
      <c r="A494" s="51" t="str">
        <f>IFERROR(__xludf.DUMMYFUNCTION("""COMPUTED_VALUE"""),"Шерлок")</f>
        <v>Шерлок</v>
      </c>
      <c r="B494" s="51" t="str">
        <f>IFERROR(__xludf.DUMMYFUNCTION("""COMPUTED_VALUE"""),"Холмс")</f>
        <v>Холмс</v>
      </c>
      <c r="C494" s="51"/>
      <c r="D494" s="51"/>
      <c r="E494" s="51"/>
      <c r="F494" s="51"/>
      <c r="G494" s="51"/>
      <c r="H494" s="51"/>
      <c r="I494" s="51"/>
      <c r="J494" s="51"/>
    </row>
    <row r="495">
      <c r="A495" s="51" t="str">
        <f>IFERROR(__xludf.DUMMYFUNCTION("""COMPUTED_VALUE"""),"Скарамучча")</f>
        <v>Скарамучча</v>
      </c>
      <c r="B495" s="51"/>
      <c r="C495" s="51"/>
      <c r="D495" s="51"/>
      <c r="E495" s="51"/>
      <c r="F495" s="51"/>
      <c r="G495" s="51"/>
      <c r="H495" s="51"/>
      <c r="I495" s="51"/>
      <c r="J495" s="51"/>
    </row>
    <row r="496">
      <c r="A496" s="51" t="str">
        <f>IFERROR(__xludf.DUMMYFUNCTION("""COMPUTED_VALUE"""),"Пётр")</f>
        <v>Пётр</v>
      </c>
      <c r="B496" s="51" t="str">
        <f>IFERROR(__xludf.DUMMYFUNCTION("""COMPUTED_VALUE"""),"Сковорода")</f>
        <v>Сковорода</v>
      </c>
      <c r="C496" s="51"/>
      <c r="D496" s="51"/>
      <c r="E496" s="51"/>
      <c r="F496" s="51"/>
      <c r="G496" s="51"/>
      <c r="H496" s="51"/>
      <c r="I496" s="51"/>
      <c r="J496" s="51"/>
    </row>
    <row r="497">
      <c r="A497" s="51" t="str">
        <f>IFERROR(__xludf.DUMMYFUNCTION("""COMPUTED_VALUE"""),"Ханна")</f>
        <v>Ханна</v>
      </c>
      <c r="B497" s="51" t="str">
        <f>IFERROR(__xludf.DUMMYFUNCTION("""COMPUTED_VALUE"""),"Арендт")</f>
        <v>Арендт</v>
      </c>
      <c r="C497" s="51"/>
      <c r="D497" s="51"/>
      <c r="E497" s="51"/>
      <c r="F497" s="51"/>
      <c r="G497" s="51"/>
      <c r="H497" s="51"/>
      <c r="I497" s="51"/>
      <c r="J497" s="51"/>
    </row>
    <row r="498">
      <c r="A498" s="51" t="str">
        <f>IFERROR(__xludf.DUMMYFUNCTION("""COMPUTED_VALUE"""),"Виктор")</f>
        <v>Виктор</v>
      </c>
      <c r="B498" s="51" t="str">
        <f>IFERROR(__xludf.DUMMYFUNCTION("""COMPUTED_VALUE"""),"Франкл")</f>
        <v>Франкл</v>
      </c>
      <c r="C498" s="51"/>
      <c r="D498" s="51"/>
      <c r="E498" s="51"/>
      <c r="F498" s="51"/>
      <c r="G498" s="51"/>
      <c r="H498" s="51"/>
      <c r="I498" s="51"/>
      <c r="J498" s="51"/>
    </row>
    <row r="499">
      <c r="A499" s="51" t="str">
        <f>IFERROR(__xludf.DUMMYFUNCTION("""COMPUTED_VALUE"""),"Мишель")</f>
        <v>Мишель</v>
      </c>
      <c r="B499" s="51" t="str">
        <f>IFERROR(__xludf.DUMMYFUNCTION("""COMPUTED_VALUE"""),"Фуко")</f>
        <v>Фуко</v>
      </c>
      <c r="C499" s="51"/>
      <c r="D499" s="51"/>
      <c r="E499" s="51"/>
      <c r="F499" s="51"/>
      <c r="G499" s="51"/>
      <c r="H499" s="51"/>
      <c r="I499" s="51"/>
      <c r="J499" s="51"/>
    </row>
    <row r="500">
      <c r="A500" s="51" t="str">
        <f>IFERROR(__xludf.DUMMYFUNCTION("""COMPUTED_VALUE"""),"Жак ")</f>
        <v>Жак </v>
      </c>
      <c r="B500" s="51" t="str">
        <f>IFERROR(__xludf.DUMMYFUNCTION("""COMPUTED_VALUE"""),"Деррида")</f>
        <v>Деррида</v>
      </c>
      <c r="C500" s="51"/>
      <c r="D500" s="51"/>
      <c r="E500" s="51"/>
      <c r="F500" s="51"/>
      <c r="G500" s="51"/>
      <c r="H500" s="51"/>
      <c r="I500" s="51"/>
      <c r="J500" s="51"/>
    </row>
    <row r="501">
      <c r="A501" s="51" t="str">
        <f>IFERROR(__xludf.DUMMYFUNCTION("""COMPUTED_VALUE"""),"Иешуа")</f>
        <v>Иешуа</v>
      </c>
      <c r="B501" s="51" t="str">
        <f>IFERROR(__xludf.DUMMYFUNCTION("""COMPUTED_VALUE"""),"Га-Ноцри")</f>
        <v>Га-Ноцри</v>
      </c>
      <c r="C501" s="51"/>
      <c r="D501" s="51"/>
      <c r="E501" s="51"/>
      <c r="F501" s="51"/>
      <c r="G501" s="51"/>
      <c r="H501" s="51"/>
      <c r="I501" s="51"/>
      <c r="J501" s="51"/>
    </row>
    <row r="502">
      <c r="A502" s="51" t="str">
        <f>IFERROR(__xludf.DUMMYFUNCTION("""COMPUTED_VALUE"""),"Полиграф")</f>
        <v>Полиграф</v>
      </c>
      <c r="B502" s="51" t="str">
        <f>IFERROR(__xludf.DUMMYFUNCTION("""COMPUTED_VALUE"""),"Шариков")</f>
        <v>Шариков</v>
      </c>
      <c r="C502" s="51"/>
      <c r="D502" s="51"/>
      <c r="E502" s="51"/>
      <c r="F502" s="51"/>
      <c r="G502" s="51"/>
      <c r="H502" s="51"/>
      <c r="I502" s="51"/>
      <c r="J502" s="51"/>
    </row>
    <row r="503">
      <c r="A503" s="51" t="str">
        <f>IFERROR(__xludf.DUMMYFUNCTION("""COMPUTED_VALUE"""),"Марченко")</f>
        <v>Марченко</v>
      </c>
      <c r="B503" s="51" t="str">
        <f>IFERROR(__xludf.DUMMYFUNCTION("""COMPUTED_VALUE"""),"Добрикасар")</f>
        <v>Добрикасар</v>
      </c>
      <c r="C503" s="51"/>
      <c r="D503" s="51"/>
      <c r="E503" s="51"/>
      <c r="F503" s="51"/>
      <c r="G503" s="51"/>
      <c r="H503" s="51"/>
      <c r="I503" s="51"/>
      <c r="J503" s="51"/>
    </row>
    <row r="504">
      <c r="A504" s="51" t="str">
        <f>IFERROR(__xludf.DUMMYFUNCTION("""COMPUTED_VALUE"""),"Гарри ")</f>
        <v>Гарри </v>
      </c>
      <c r="B504" s="51" t="str">
        <f>IFERROR(__xludf.DUMMYFUNCTION("""COMPUTED_VALUE"""),"Пёссс")</f>
        <v>Пёссс</v>
      </c>
      <c r="C504" s="51"/>
      <c r="D504" s="51"/>
      <c r="E504" s="51"/>
      <c r="F504" s="51"/>
      <c r="G504" s="51"/>
      <c r="H504" s="51"/>
      <c r="I504" s="51"/>
      <c r="J504" s="51"/>
    </row>
    <row r="505">
      <c r="A505" s="51" t="str">
        <f>IFERROR(__xludf.DUMMYFUNCTION("""COMPUTED_VALUE"""),"Робинзон")</f>
        <v>Робинзон</v>
      </c>
      <c r="B505" s="51" t="str">
        <f>IFERROR(__xludf.DUMMYFUNCTION("""COMPUTED_VALUE"""),"Крузо")</f>
        <v>Крузо</v>
      </c>
      <c r="C505" s="51"/>
      <c r="D505" s="51"/>
      <c r="E505" s="51"/>
      <c r="F505" s="51"/>
      <c r="G505" s="51"/>
      <c r="H505" s="51"/>
      <c r="I505" s="51"/>
      <c r="J505" s="51"/>
    </row>
    <row r="506">
      <c r="A506" s="51" t="str">
        <f>IFERROR(__xludf.DUMMYFUNCTION("""COMPUTED_VALUE"""),"Рик")</f>
        <v>Рик</v>
      </c>
      <c r="B506" s="51" t="str">
        <f>IFERROR(__xludf.DUMMYFUNCTION("""COMPUTED_VALUE"""),"Санчес")</f>
        <v>Санчес</v>
      </c>
      <c r="C506" s="51"/>
      <c r="D506" s="51"/>
      <c r="E506" s="51"/>
      <c r="F506" s="51"/>
      <c r="G506" s="51"/>
      <c r="H506" s="51"/>
      <c r="I506" s="51"/>
      <c r="J506" s="51"/>
    </row>
    <row r="507">
      <c r="A507" s="51" t="str">
        <f>IFERROR(__xludf.DUMMYFUNCTION("""COMPUTED_VALUE"""),"Сергей")</f>
        <v>Сергей</v>
      </c>
      <c r="B507" s="51" t="str">
        <f>IFERROR(__xludf.DUMMYFUNCTION("""COMPUTED_VALUE"""),"Довлатов")</f>
        <v>Довлатов</v>
      </c>
      <c r="C507" s="51"/>
      <c r="D507" s="51"/>
      <c r="E507" s="51"/>
      <c r="F507" s="51"/>
      <c r="G507" s="51"/>
      <c r="H507" s="51"/>
      <c r="I507" s="51"/>
      <c r="J507" s="51"/>
    </row>
    <row r="508">
      <c r="A508" s="51" t="str">
        <f>IFERROR(__xludf.DUMMYFUNCTION("""COMPUTED_VALUE"""),"Ричард")</f>
        <v>Ричард</v>
      </c>
      <c r="B508" s="51" t="str">
        <f>IFERROR(__xludf.DUMMYFUNCTION("""COMPUTED_VALUE"""),"аааа")</f>
        <v>аааа</v>
      </c>
      <c r="C508" s="51"/>
      <c r="D508" s="51"/>
      <c r="E508" s="51"/>
      <c r="F508" s="51"/>
      <c r="G508" s="51"/>
      <c r="H508" s="51"/>
      <c r="I508" s="51"/>
      <c r="J508" s="51"/>
    </row>
    <row r="509">
      <c r="A509" s="51" t="str">
        <f>IFERROR(__xludf.DUMMYFUNCTION("""COMPUTED_VALUE"""),"Сафер ")</f>
        <v>Сафер </v>
      </c>
      <c r="B509" s="51" t="str">
        <f>IFERROR(__xludf.DUMMYFUNCTION("""COMPUTED_VALUE"""),"Клианер")</f>
        <v>Клианер</v>
      </c>
      <c r="C509" s="51"/>
      <c r="D509" s="51"/>
      <c r="E509" s="51"/>
      <c r="F509" s="51"/>
      <c r="G509" s="51"/>
      <c r="H509" s="51"/>
      <c r="I509" s="51"/>
      <c r="J509" s="51"/>
    </row>
    <row r="510">
      <c r="A510" s="51" t="str">
        <f>IFERROR(__xludf.DUMMYFUNCTION("""COMPUTED_VALUE"""),"Рэй")</f>
        <v>Рэй</v>
      </c>
      <c r="B510" s="51" t="str">
        <f>IFERROR(__xludf.DUMMYFUNCTION("""COMPUTED_VALUE"""),"Брэдбери")</f>
        <v>Брэдбери</v>
      </c>
      <c r="C510" s="51"/>
      <c r="D510" s="51"/>
      <c r="E510" s="51"/>
      <c r="F510" s="51"/>
      <c r="G510" s="51"/>
      <c r="H510" s="51"/>
      <c r="I510" s="51"/>
      <c r="J510" s="51"/>
    </row>
    <row r="511">
      <c r="A511" s="51" t="str">
        <f>IFERROR(__xludf.DUMMYFUNCTION("""COMPUTED_VALUE"""),"Джордан")</f>
        <v>Джордан</v>
      </c>
      <c r="B511" s="51" t="str">
        <f>IFERROR(__xludf.DUMMYFUNCTION("""COMPUTED_VALUE"""),"Бэлфорд")</f>
        <v>Бэлфорд</v>
      </c>
      <c r="C511" s="51"/>
      <c r="D511" s="51"/>
      <c r="E511" s="51"/>
      <c r="F511" s="51"/>
      <c r="G511" s="51"/>
      <c r="H511" s="51"/>
      <c r="I511" s="51"/>
      <c r="J511" s="51"/>
    </row>
    <row r="512">
      <c r="A512" s="51" t="str">
        <f>IFERROR(__xludf.DUMMYFUNCTION("""COMPUTED_VALUE"""),"Пьер")</f>
        <v>Пьер</v>
      </c>
      <c r="B512" s="51" t="str">
        <f>IFERROR(__xludf.DUMMYFUNCTION("""COMPUTED_VALUE"""),"Безухов")</f>
        <v>Безухов</v>
      </c>
      <c r="C512" s="51"/>
      <c r="D512" s="51"/>
      <c r="E512" s="51"/>
      <c r="F512" s="51"/>
      <c r="G512" s="51"/>
      <c r="H512" s="51"/>
      <c r="I512" s="51"/>
      <c r="J512" s="51"/>
    </row>
    <row r="513">
      <c r="A513" s="51" t="str">
        <f>IFERROR(__xludf.DUMMYFUNCTION("""COMPUTED_VALUE"""),"Гумберт")</f>
        <v>Гумберт</v>
      </c>
      <c r="B513" s="51" t="str">
        <f>IFERROR(__xludf.DUMMYFUNCTION("""COMPUTED_VALUE"""),"Гумберт")</f>
        <v>Гумберт</v>
      </c>
      <c r="C513" s="51"/>
      <c r="D513" s="51"/>
      <c r="E513" s="51"/>
      <c r="F513" s="51"/>
      <c r="G513" s="51"/>
      <c r="H513" s="51"/>
      <c r="I513" s="51"/>
      <c r="J513" s="51"/>
    </row>
    <row r="514">
      <c r="A514" s="51" t="str">
        <f>IFERROR(__xludf.DUMMYFUNCTION("""COMPUTED_VALUE"""),"Евгений")</f>
        <v>Евгений</v>
      </c>
      <c r="B514" s="51" t="str">
        <f>IFERROR(__xludf.DUMMYFUNCTION("""COMPUTED_VALUE"""),"Онегин")</f>
        <v>Онегин</v>
      </c>
      <c r="C514" s="51"/>
      <c r="D514" s="51"/>
      <c r="E514" s="51"/>
      <c r="F514" s="51"/>
      <c r="G514" s="51"/>
      <c r="H514" s="51"/>
      <c r="I514" s="51"/>
      <c r="J514" s="51"/>
    </row>
    <row r="515">
      <c r="A515" s="51" t="str">
        <f>IFERROR(__xludf.DUMMYFUNCTION("""COMPUTED_VALUE"""),"Игорь")</f>
        <v>Игорь</v>
      </c>
      <c r="B515" s="51" t="str">
        <f>IFERROR(__xludf.DUMMYFUNCTION("""COMPUTED_VALUE"""),"Гром")</f>
        <v>Гром</v>
      </c>
      <c r="C515" s="51"/>
      <c r="D515" s="51"/>
      <c r="E515" s="51"/>
      <c r="F515" s="51"/>
      <c r="G515" s="51"/>
      <c r="H515" s="51"/>
      <c r="I515" s="51"/>
      <c r="J515" s="51"/>
    </row>
    <row r="516">
      <c r="A516" s="51" t="str">
        <f>IFERROR(__xludf.DUMMYFUNCTION("""COMPUTED_VALUE"""),"Жамбыл")</f>
        <v>Жамбыл</v>
      </c>
      <c r="B516" s="51" t="str">
        <f>IFERROR(__xludf.DUMMYFUNCTION("""COMPUTED_VALUE"""),"Яшин")</f>
        <v>Яшин</v>
      </c>
      <c r="C516" s="51"/>
      <c r="D516" s="51"/>
      <c r="E516" s="51"/>
      <c r="F516" s="51"/>
      <c r="G516" s="51"/>
      <c r="H516" s="51"/>
      <c r="I516" s="51"/>
      <c r="J516" s="51"/>
    </row>
    <row r="517">
      <c r="A517" s="51" t="str">
        <f>IFERROR(__xludf.DUMMYFUNCTION("""COMPUTED_VALUE"""),"Раушан ")</f>
        <v>Раушан </v>
      </c>
      <c r="B517" s="51" t="str">
        <f>IFERROR(__xludf.DUMMYFUNCTION("""COMPUTED_VALUE"""),"Галиев")</f>
        <v>Галиев</v>
      </c>
      <c r="C517" s="51"/>
      <c r="D517" s="51"/>
      <c r="E517" s="51"/>
      <c r="F517" s="51"/>
      <c r="G517" s="51"/>
      <c r="H517" s="51"/>
      <c r="I517" s="51"/>
      <c r="J517" s="51"/>
    </row>
    <row r="518">
      <c r="A518" s="51" t="str">
        <f>IFERROR(__xludf.DUMMYFUNCTION("""COMPUTED_VALUE"""),"Кристиан ")</f>
        <v>Кристиан </v>
      </c>
      <c r="B518" s="51" t="str">
        <f>IFERROR(__xludf.DUMMYFUNCTION("""COMPUTED_VALUE"""),"Бейл")</f>
        <v>Бейл</v>
      </c>
      <c r="C518" s="51"/>
      <c r="D518" s="51"/>
      <c r="E518" s="51"/>
      <c r="F518" s="51"/>
      <c r="G518" s="51"/>
      <c r="H518" s="51"/>
      <c r="I518" s="51"/>
      <c r="J518" s="51"/>
    </row>
    <row r="519">
      <c r="A519" s="51" t="str">
        <f>IFERROR(__xludf.DUMMYFUNCTION("""COMPUTED_VALUE"""),"Эраст")</f>
        <v>Эраст</v>
      </c>
      <c r="B519" s="51" t="str">
        <f>IFERROR(__xludf.DUMMYFUNCTION("""COMPUTED_VALUE"""),"Фандорин")</f>
        <v>Фандорин</v>
      </c>
      <c r="C519" s="51"/>
      <c r="D519" s="51"/>
      <c r="E519" s="51"/>
      <c r="F519" s="51"/>
      <c r="G519" s="51"/>
      <c r="H519" s="51"/>
      <c r="I519" s="51"/>
      <c r="J519" s="51"/>
    </row>
    <row r="520">
      <c r="A520" s="51" t="str">
        <f>IFERROR(__xludf.DUMMYFUNCTION("""COMPUTED_VALUE"""),"Ниро")</f>
        <v>Ниро</v>
      </c>
      <c r="B520" s="51" t="str">
        <f>IFERROR(__xludf.DUMMYFUNCTION("""COMPUTED_VALUE"""),"Вульф")</f>
        <v>Вульф</v>
      </c>
      <c r="C520" s="51"/>
      <c r="D520" s="51"/>
      <c r="E520" s="51"/>
      <c r="F520" s="51"/>
      <c r="G520" s="51"/>
      <c r="H520" s="51"/>
      <c r="I520" s="51"/>
      <c r="J520" s="51"/>
    </row>
    <row r="521">
      <c r="A521" s="51" t="str">
        <f>IFERROR(__xludf.DUMMYFUNCTION("""COMPUTED_VALUE"""),"Миледи")</f>
        <v>Миледи</v>
      </c>
      <c r="B521" s="51" t="str">
        <f>IFERROR(__xludf.DUMMYFUNCTION("""COMPUTED_VALUE"""),"Винтер")</f>
        <v>Винтер</v>
      </c>
      <c r="C521" s="51"/>
      <c r="D521" s="51"/>
      <c r="E521" s="51"/>
      <c r="F521" s="51"/>
      <c r="G521" s="51"/>
      <c r="H521" s="51"/>
      <c r="I521" s="51"/>
      <c r="J521" s="51"/>
    </row>
    <row r="522">
      <c r="A522" s="51" t="str">
        <f>IFERROR(__xludf.DUMMYFUNCTION("""COMPUTED_VALUE"""),"Иван")</f>
        <v>Иван</v>
      </c>
      <c r="B522" s="51" t="str">
        <f>IFERROR(__xludf.DUMMYFUNCTION("""COMPUTED_VALUE"""),"Гирин")</f>
        <v>Гирин</v>
      </c>
      <c r="C522" s="51"/>
      <c r="D522" s="51"/>
      <c r="E522" s="51"/>
      <c r="F522" s="51"/>
      <c r="G522" s="51"/>
      <c r="H522" s="51"/>
      <c r="I522" s="51"/>
      <c r="J522" s="51"/>
    </row>
    <row r="523">
      <c r="A523" s="51" t="str">
        <f>IFERROR(__xludf.DUMMYFUNCTION("""COMPUTED_VALUE"""),"Дэрроу")</f>
        <v>Дэрроу</v>
      </c>
      <c r="B523" s="51" t="str">
        <f>IFERROR(__xludf.DUMMYFUNCTION("""COMPUTED_VALUE"""),"Андромедус")</f>
        <v>Андромедус</v>
      </c>
      <c r="C523" s="51"/>
      <c r="D523" s="51"/>
      <c r="E523" s="51"/>
      <c r="F523" s="51"/>
      <c r="G523" s="51"/>
      <c r="H523" s="51"/>
      <c r="I523" s="51"/>
      <c r="J523" s="51"/>
    </row>
    <row r="524">
      <c r="A524" s="51" t="str">
        <f>IFERROR(__xludf.DUMMYFUNCTION("""COMPUTED_VALUE"""),"Чебурашка2")</f>
        <v>Чебурашка2</v>
      </c>
      <c r="B524" s="51" t="str">
        <f>IFERROR(__xludf.DUMMYFUNCTION("""COMPUTED_VALUE"""),"тест")</f>
        <v>тест</v>
      </c>
      <c r="C524" s="51"/>
      <c r="D524" s="51"/>
      <c r="E524" s="51"/>
      <c r="F524" s="51"/>
      <c r="G524" s="51"/>
      <c r="H524" s="51"/>
      <c r="I524" s="51"/>
      <c r="J524" s="51"/>
    </row>
    <row r="525">
      <c r="A525" s="51" t="str">
        <f>IFERROR(__xludf.DUMMYFUNCTION("""COMPUTED_VALUE"""),"Андрей")</f>
        <v>Андрей</v>
      </c>
      <c r="B525" s="51" t="str">
        <f>IFERROR(__xludf.DUMMYFUNCTION("""COMPUTED_VALUE"""),"Платонов")</f>
        <v>Платонов</v>
      </c>
      <c r="C525" s="51"/>
      <c r="D525" s="51"/>
      <c r="E525" s="51"/>
      <c r="F525" s="51"/>
      <c r="G525" s="51"/>
      <c r="H525" s="51"/>
      <c r="I525" s="51"/>
      <c r="J525" s="51"/>
    </row>
    <row r="526">
      <c r="A526" s="51" t="str">
        <f>IFERROR(__xludf.DUMMYFUNCTION("""COMPUTED_VALUE"""),"Граф")</f>
        <v>Граф</v>
      </c>
      <c r="B526" s="51" t="str">
        <f>IFERROR(__xludf.DUMMYFUNCTION("""COMPUTED_VALUE"""),"Орловский")</f>
        <v>Орловский</v>
      </c>
      <c r="C526" s="51"/>
      <c r="D526" s="51"/>
      <c r="E526" s="51"/>
      <c r="F526" s="51"/>
      <c r="G526" s="51"/>
      <c r="H526" s="51"/>
      <c r="I526" s="51"/>
      <c r="J526" s="51"/>
    </row>
    <row r="527">
      <c r="A527" s="51" t="str">
        <f>IFERROR(__xludf.DUMMYFUNCTION("""COMPUTED_VALUE"""),"Джейн")</f>
        <v>Джейн</v>
      </c>
      <c r="B527" s="51" t="str">
        <f>IFERROR(__xludf.DUMMYFUNCTION("""COMPUTED_VALUE"""),"Эйр")</f>
        <v>Эйр</v>
      </c>
      <c r="C527" s="51"/>
      <c r="D527" s="51"/>
      <c r="E527" s="51"/>
      <c r="F527" s="51"/>
      <c r="G527" s="51"/>
      <c r="H527" s="51"/>
      <c r="I527" s="51"/>
      <c r="J527" s="51"/>
    </row>
    <row r="528">
      <c r="A528" s="51" t="str">
        <f>IFERROR(__xludf.DUMMYFUNCTION("""COMPUTED_VALUE"""),"Корбен")</f>
        <v>Корбен</v>
      </c>
      <c r="B528" s="51" t="str">
        <f>IFERROR(__xludf.DUMMYFUNCTION("""COMPUTED_VALUE"""),"Даллас")</f>
        <v>Даллас</v>
      </c>
      <c r="C528" s="51"/>
      <c r="D528" s="51"/>
      <c r="E528" s="51"/>
      <c r="F528" s="51"/>
      <c r="G528" s="51"/>
      <c r="H528" s="51"/>
      <c r="I528" s="51"/>
      <c r="J528" s="51"/>
    </row>
    <row r="529">
      <c r="A529" s="51" t="str">
        <f>IFERROR(__xludf.DUMMYFUNCTION("""COMPUTED_VALUE"""),"Роберт")</f>
        <v>Роберт</v>
      </c>
      <c r="B529" s="51" t="str">
        <f>IFERROR(__xludf.DUMMYFUNCTION("""COMPUTED_VALUE"""),"Локамп")</f>
        <v>Локамп</v>
      </c>
      <c r="C529" s="51"/>
      <c r="D529" s="51"/>
      <c r="E529" s="51"/>
      <c r="F529" s="51"/>
      <c r="G529" s="51"/>
      <c r="H529" s="51"/>
      <c r="I529" s="51"/>
      <c r="J529" s="51"/>
    </row>
    <row r="530">
      <c r="A530" s="51" t="str">
        <f>IFERROR(__xludf.DUMMYFUNCTION("""COMPUTED_VALUE"""),"Мел")</f>
        <v>Мел</v>
      </c>
      <c r="B530" s="51" t="str">
        <f>IFERROR(__xludf.DUMMYFUNCTION("""COMPUTED_VALUE"""),"Бейкерсфелд")</f>
        <v>Бейкерсфелд</v>
      </c>
      <c r="C530" s="51"/>
      <c r="D530" s="51"/>
      <c r="E530" s="51"/>
      <c r="F530" s="51"/>
      <c r="G530" s="51"/>
      <c r="H530" s="51"/>
      <c r="I530" s="51"/>
      <c r="J530" s="51"/>
    </row>
    <row r="531">
      <c r="A531" s="51" t="str">
        <f>IFERROR(__xludf.DUMMYFUNCTION("""COMPUTED_VALUE"""),"Гарри ")</f>
        <v>Гарри </v>
      </c>
      <c r="B531" s="51" t="str">
        <f>IFERROR(__xludf.DUMMYFUNCTION("""COMPUTED_VALUE"""),"Поттер")</f>
        <v>Поттер</v>
      </c>
      <c r="C531" s="51"/>
      <c r="D531" s="51"/>
      <c r="E531" s="51"/>
      <c r="F531" s="51"/>
      <c r="G531" s="51"/>
      <c r="H531" s="51"/>
      <c r="I531" s="51"/>
      <c r="J531" s="51"/>
    </row>
    <row r="532">
      <c r="A532" s="51" t="str">
        <f>IFERROR(__xludf.DUMMYFUNCTION("""COMPUTED_VALUE"""),"Доктор")</f>
        <v>Доктор</v>
      </c>
      <c r="B532" s="51" t="str">
        <f>IFERROR(__xludf.DUMMYFUNCTION("""COMPUTED_VALUE"""),"Уотсон")</f>
        <v>Уотсон</v>
      </c>
      <c r="C532" s="51"/>
      <c r="D532" s="51"/>
      <c r="E532" s="51"/>
      <c r="F532" s="51"/>
      <c r="G532" s="51"/>
      <c r="H532" s="51"/>
      <c r="I532" s="51"/>
      <c r="J532" s="51"/>
    </row>
    <row r="533">
      <c r="A533" s="51" t="str">
        <f>IFERROR(__xludf.DUMMYFUNCTION("""COMPUTED_VALUE"""),"алексей ")</f>
        <v>алексей </v>
      </c>
      <c r="B533" s="51" t="str">
        <f>IFERROR(__xludf.DUMMYFUNCTION("""COMPUTED_VALUE"""),"Смолин")</f>
        <v>Смолин</v>
      </c>
      <c r="C533" s="51"/>
      <c r="D533" s="51"/>
      <c r="E533" s="51"/>
      <c r="F533" s="51"/>
      <c r="G533" s="51"/>
      <c r="H533" s="51"/>
      <c r="I533" s="51"/>
      <c r="J533" s="51"/>
    </row>
    <row r="534">
      <c r="A534" s="51" t="str">
        <f>IFERROR(__xludf.DUMMYFUNCTION("""COMPUTED_VALUE"""),"Прохор ")</f>
        <v>Прохор </v>
      </c>
      <c r="B534" s="51" t="str">
        <f>IFERROR(__xludf.DUMMYFUNCTION("""COMPUTED_VALUE"""),"Громов")</f>
        <v>Громов</v>
      </c>
      <c r="C534" s="51"/>
      <c r="D534" s="51"/>
      <c r="E534" s="51"/>
      <c r="F534" s="51"/>
      <c r="G534" s="51"/>
      <c r="H534" s="51"/>
      <c r="I534" s="51"/>
      <c r="J534" s="51"/>
    </row>
    <row r="535">
      <c r="A535" s="51" t="str">
        <f>IFERROR(__xludf.DUMMYFUNCTION("""COMPUTED_VALUE"""),"Том")</f>
        <v>Том</v>
      </c>
      <c r="B535" s="51" t="str">
        <f>IFERROR(__xludf.DUMMYFUNCTION("""COMPUTED_VALUE"""),"Сойер")</f>
        <v>Сойер</v>
      </c>
      <c r="C535" s="51"/>
      <c r="D535" s="51"/>
      <c r="E535" s="51"/>
      <c r="F535" s="51"/>
      <c r="G535" s="51"/>
      <c r="H535" s="51"/>
      <c r="I535" s="51"/>
      <c r="J535" s="51"/>
    </row>
    <row r="536">
      <c r="A536" s="51" t="str">
        <f>IFERROR(__xludf.DUMMYFUNCTION("""COMPUTED_VALUE"""),"Чарли")</f>
        <v>Чарли</v>
      </c>
      <c r="B536" s="51" t="str">
        <f>IFERROR(__xludf.DUMMYFUNCTION("""COMPUTED_VALUE"""),"Гордон")</f>
        <v>Гордон</v>
      </c>
      <c r="C536" s="51"/>
      <c r="D536" s="51"/>
      <c r="E536" s="51"/>
      <c r="F536" s="51"/>
      <c r="G536" s="51"/>
      <c r="H536" s="51"/>
      <c r="I536" s="51"/>
      <c r="J536" s="51"/>
    </row>
    <row r="537">
      <c r="A537" s="51" t="str">
        <f>IFERROR(__xludf.DUMMYFUNCTION("""COMPUTED_VALUE"""),"Фродо")</f>
        <v>Фродо</v>
      </c>
      <c r="B537" s="51" t="str">
        <f>IFERROR(__xludf.DUMMYFUNCTION("""COMPUTED_VALUE"""),"Бэггинс")</f>
        <v>Бэггинс</v>
      </c>
      <c r="C537" s="51"/>
      <c r="D537" s="51"/>
      <c r="E537" s="51"/>
      <c r="F537" s="51"/>
      <c r="G537" s="51"/>
      <c r="H537" s="51"/>
      <c r="I537" s="51"/>
      <c r="J537" s="51"/>
    </row>
    <row r="538">
      <c r="A538" s="51" t="str">
        <f>IFERROR(__xludf.DUMMYFUNCTION("""COMPUTED_VALUE"""),"Мартин")</f>
        <v>Мартин</v>
      </c>
      <c r="B538" s="51" t="str">
        <f>IFERROR(__xludf.DUMMYFUNCTION("""COMPUTED_VALUE"""),"Иден")</f>
        <v>Иден</v>
      </c>
      <c r="C538" s="51"/>
      <c r="D538" s="51"/>
      <c r="E538" s="51"/>
      <c r="F538" s="51"/>
      <c r="G538" s="51"/>
      <c r="H538" s="51"/>
      <c r="I538" s="51"/>
      <c r="J538" s="51"/>
    </row>
    <row r="539">
      <c r="A539" s="51" t="str">
        <f>IFERROR(__xludf.DUMMYFUNCTION("""COMPUTED_VALUE"""),"Гекельберри")</f>
        <v>Гекельберри</v>
      </c>
      <c r="B539" s="51" t="str">
        <f>IFERROR(__xludf.DUMMYFUNCTION("""COMPUTED_VALUE"""),"Фин")</f>
        <v>Фин</v>
      </c>
      <c r="C539" s="51"/>
      <c r="D539" s="51"/>
      <c r="E539" s="51"/>
      <c r="F539" s="51"/>
      <c r="G539" s="51"/>
      <c r="H539" s="51"/>
      <c r="I539" s="51"/>
      <c r="J539" s="51"/>
    </row>
    <row r="540">
      <c r="A540" s="51" t="str">
        <f>IFERROR(__xludf.DUMMYFUNCTION("""COMPUTED_VALUE"""),"Гарри")</f>
        <v>Гарри</v>
      </c>
      <c r="B540" s="51" t="str">
        <f>IFERROR(__xludf.DUMMYFUNCTION("""COMPUTED_VALUE"""),"Поттер")</f>
        <v>Поттер</v>
      </c>
      <c r="C540" s="51"/>
      <c r="D540" s="51"/>
      <c r="E540" s="51"/>
      <c r="F540" s="51"/>
      <c r="G540" s="51"/>
      <c r="H540" s="51"/>
      <c r="I540" s="51"/>
      <c r="J540" s="51"/>
    </row>
    <row r="541">
      <c r="A541" s="51" t="str">
        <f>IFERROR(__xludf.DUMMYFUNCTION("""COMPUTED_VALUE"""),"Гилберт")</f>
        <v>Гилберт</v>
      </c>
      <c r="B541" s="51" t="str">
        <f>IFERROR(__xludf.DUMMYFUNCTION("""COMPUTED_VALUE"""),"Грейп")</f>
        <v>Грейп</v>
      </c>
      <c r="C541" s="51"/>
      <c r="D541" s="51"/>
      <c r="E541" s="51"/>
      <c r="F541" s="51"/>
      <c r="G541" s="51"/>
      <c r="H541" s="51"/>
      <c r="I541" s="51"/>
      <c r="J541" s="51"/>
    </row>
    <row r="542">
      <c r="A542" s="51" t="str">
        <f>IFERROR(__xludf.DUMMYFUNCTION("""COMPUTED_VALUE"""),"Форрест")</f>
        <v>Форрест</v>
      </c>
      <c r="B542" s="51" t="str">
        <f>IFERROR(__xludf.DUMMYFUNCTION("""COMPUTED_VALUE"""),"Гамп")</f>
        <v>Гамп</v>
      </c>
      <c r="C542" s="51"/>
      <c r="D542" s="51"/>
      <c r="E542" s="51"/>
      <c r="F542" s="51"/>
      <c r="G542" s="51"/>
      <c r="H542" s="51"/>
      <c r="I542" s="51"/>
      <c r="J542" s="51"/>
    </row>
    <row r="543">
      <c r="A543" s="51" t="str">
        <f>IFERROR(__xludf.DUMMYFUNCTION("""COMPUTED_VALUE"""),"Мартиша ")</f>
        <v>Мартиша </v>
      </c>
      <c r="B543" s="51" t="str">
        <f>IFERROR(__xludf.DUMMYFUNCTION("""COMPUTED_VALUE"""),"Адамс")</f>
        <v>Адамс</v>
      </c>
      <c r="C543" s="51"/>
      <c r="D543" s="51"/>
      <c r="E543" s="51"/>
      <c r="F543" s="51"/>
      <c r="G543" s="51"/>
      <c r="H543" s="51"/>
      <c r="I543" s="51"/>
      <c r="J543" s="51"/>
    </row>
    <row r="544">
      <c r="A544" s="51" t="str">
        <f>IFERROR(__xludf.DUMMYFUNCTION("""COMPUTED_VALUE"""),"Иван")</f>
        <v>Иван</v>
      </c>
      <c r="B544" s="51" t="str">
        <f>IFERROR(__xludf.DUMMYFUNCTION("""COMPUTED_VALUE"""),"Петров")</f>
        <v>Петров</v>
      </c>
      <c r="C544" s="51"/>
      <c r="D544" s="51"/>
      <c r="E544" s="51"/>
      <c r="F544" s="51"/>
      <c r="G544" s="51"/>
      <c r="H544" s="51"/>
      <c r="I544" s="51"/>
      <c r="J544" s="51"/>
    </row>
    <row r="545">
      <c r="A545" s="51" t="str">
        <f>IFERROR(__xludf.DUMMYFUNCTION("""COMPUTED_VALUE"""),"Аннушка")</f>
        <v>Аннушка</v>
      </c>
      <c r="B545" s="51" t="str">
        <f>IFERROR(__xludf.DUMMYFUNCTION("""COMPUTED_VALUE"""),"Цимме")</f>
        <v>Цимме</v>
      </c>
      <c r="C545" s="51"/>
      <c r="D545" s="51"/>
      <c r="E545" s="51"/>
      <c r="F545" s="51"/>
      <c r="G545" s="51"/>
      <c r="H545" s="51"/>
      <c r="I545" s="51"/>
      <c r="J545" s="51"/>
    </row>
    <row r="546">
      <c r="A546" s="51" t="str">
        <f>IFERROR(__xludf.DUMMYFUNCTION("""COMPUTED_VALUE"""),"Кот")</f>
        <v>Кот</v>
      </c>
      <c r="B546" s="51" t="str">
        <f>IFERROR(__xludf.DUMMYFUNCTION("""COMPUTED_VALUE"""),"Епифан")</f>
        <v>Епифан</v>
      </c>
      <c r="C546" s="51"/>
      <c r="D546" s="51"/>
      <c r="E546" s="51"/>
      <c r="F546" s="51"/>
      <c r="G546" s="51"/>
      <c r="H546" s="51"/>
      <c r="I546" s="51"/>
      <c r="J546" s="51"/>
    </row>
    <row r="547">
      <c r="A547" s="51" t="str">
        <f>IFERROR(__xludf.DUMMYFUNCTION("""COMPUTED_VALUE"""),"Родион ")</f>
        <v>Родион </v>
      </c>
      <c r="B547" s="51" t="str">
        <f>IFERROR(__xludf.DUMMYFUNCTION("""COMPUTED_VALUE"""),"Раскольников")</f>
        <v>Раскольников</v>
      </c>
      <c r="C547" s="51"/>
      <c r="D547" s="51"/>
      <c r="E547" s="51"/>
      <c r="F547" s="51"/>
      <c r="G547" s="51"/>
      <c r="H547" s="51"/>
      <c r="I547" s="51"/>
      <c r="J547" s="51"/>
    </row>
    <row r="548">
      <c r="A548" s="51" t="str">
        <f>IFERROR(__xludf.DUMMYFUNCTION("""COMPUTED_VALUE"""),"Евгений")</f>
        <v>Евгений</v>
      </c>
      <c r="B548" s="51" t="str">
        <f>IFERROR(__xludf.DUMMYFUNCTION("""COMPUTED_VALUE"""),"Онегин")</f>
        <v>Онегин</v>
      </c>
      <c r="C548" s="51"/>
      <c r="D548" s="51"/>
      <c r="E548" s="51"/>
      <c r="F548" s="51"/>
      <c r="G548" s="51"/>
      <c r="H548" s="51"/>
      <c r="I548" s="51"/>
      <c r="J548" s="51"/>
    </row>
    <row r="549">
      <c r="A549" s="51" t="str">
        <f>IFERROR(__xludf.DUMMYFUNCTION("""COMPUTED_VALUE"""),"Доктор")</f>
        <v>Доктор</v>
      </c>
      <c r="B549" s="51" t="str">
        <f>IFERROR(__xludf.DUMMYFUNCTION("""COMPUTED_VALUE"""),"Айболит")</f>
        <v>Айболит</v>
      </c>
      <c r="C549" s="51"/>
      <c r="D549" s="51"/>
      <c r="E549" s="51"/>
      <c r="F549" s="51"/>
      <c r="G549" s="51"/>
      <c r="H549" s="51"/>
      <c r="I549" s="51"/>
      <c r="J549" s="51"/>
    </row>
    <row r="550">
      <c r="A550" s="51" t="str">
        <f>IFERROR(__xludf.DUMMYFUNCTION("""COMPUTED_VALUE"""),"Иван")</f>
        <v>Иван</v>
      </c>
      <c r="B550" s="51" t="str">
        <f>IFERROR(__xludf.DUMMYFUNCTION("""COMPUTED_VALUE"""),"Дурак")</f>
        <v>Дурак</v>
      </c>
      <c r="C550" s="51"/>
      <c r="D550" s="51"/>
      <c r="E550" s="51"/>
      <c r="F550" s="51"/>
      <c r="G550" s="51"/>
      <c r="H550" s="51"/>
      <c r="I550" s="51"/>
      <c r="J550" s="51"/>
    </row>
    <row r="551">
      <c r="A551" s="51" t="str">
        <f>IFERROR(__xludf.DUMMYFUNCTION("""COMPUTED_VALUE"""),"Николас")</f>
        <v>Николас</v>
      </c>
      <c r="B551" s="51" t="str">
        <f>IFERROR(__xludf.DUMMYFUNCTION("""COMPUTED_VALUE"""),"Уайлд")</f>
        <v>Уайлд</v>
      </c>
      <c r="C551" s="51"/>
      <c r="D551" s="51"/>
      <c r="E551" s="51"/>
      <c r="F551" s="51"/>
      <c r="G551" s="51"/>
      <c r="H551" s="51"/>
      <c r="I551" s="51"/>
      <c r="J551" s="51"/>
    </row>
    <row r="552">
      <c r="A552" s="51" t="str">
        <f>IFERROR(__xludf.DUMMYFUNCTION("""COMPUTED_VALUE"""),"Кот")</f>
        <v>Кот</v>
      </c>
      <c r="B552" s="51" t="str">
        <f>IFERROR(__xludf.DUMMYFUNCTION("""COMPUTED_VALUE"""),"Бегемот")</f>
        <v>Бегемот</v>
      </c>
      <c r="C552" s="51"/>
      <c r="D552" s="51"/>
      <c r="E552" s="51"/>
      <c r="F552" s="51"/>
      <c r="G552" s="51"/>
      <c r="H552" s="51"/>
      <c r="I552" s="51"/>
      <c r="J552" s="51"/>
    </row>
    <row r="553">
      <c r="A553" s="51" t="str">
        <f>IFERROR(__xludf.DUMMYFUNCTION("""COMPUTED_VALUE"""),"Элизабет")</f>
        <v>Элизабет</v>
      </c>
      <c r="B553" s="51" t="str">
        <f>IFERROR(__xludf.DUMMYFUNCTION("""COMPUTED_VALUE"""),"Беннет")</f>
        <v>Беннет</v>
      </c>
      <c r="C553" s="51"/>
      <c r="D553" s="51"/>
      <c r="E553" s="51"/>
      <c r="F553" s="51"/>
      <c r="G553" s="51"/>
      <c r="H553" s="51"/>
      <c r="I553" s="51"/>
      <c r="J553" s="51"/>
    </row>
    <row r="554">
      <c r="A554" s="51" t="str">
        <f>IFERROR(__xludf.DUMMYFUNCTION("""COMPUTED_VALUE"""),"Кузьма")</f>
        <v>Кузьма</v>
      </c>
      <c r="B554" s="51" t="str">
        <f>IFERROR(__xludf.DUMMYFUNCTION("""COMPUTED_VALUE"""),"Прутков")</f>
        <v>Прутков</v>
      </c>
      <c r="C554" s="51"/>
      <c r="D554" s="51"/>
      <c r="E554" s="51"/>
      <c r="F554" s="51"/>
      <c r="G554" s="51"/>
      <c r="H554" s="51"/>
      <c r="I554" s="51"/>
      <c r="J554" s="51"/>
    </row>
    <row r="555">
      <c r="A555" s="51" t="str">
        <f>IFERROR(__xludf.DUMMYFUNCTION("""COMPUTED_VALUE"""),"Евгений")</f>
        <v>Евгений</v>
      </c>
      <c r="B555" s="51" t="str">
        <f>IFERROR(__xludf.DUMMYFUNCTION("""COMPUTED_VALUE"""),"Онегин")</f>
        <v>Онегин</v>
      </c>
      <c r="C555" s="51"/>
      <c r="D555" s="51"/>
      <c r="E555" s="51"/>
      <c r="F555" s="51"/>
      <c r="G555" s="51"/>
      <c r="H555" s="51"/>
      <c r="I555" s="51"/>
      <c r="J555" s="51"/>
    </row>
    <row r="556">
      <c r="A556" s="51" t="str">
        <f>IFERROR(__xludf.DUMMYFUNCTION("""COMPUTED_VALUE"""),"Федька")</f>
        <v>Федька</v>
      </c>
      <c r="B556" s="51" t="str">
        <f>IFERROR(__xludf.DUMMYFUNCTION("""COMPUTED_VALUE"""),"Ганутдинов")</f>
        <v>Ганутдинов</v>
      </c>
      <c r="C556" s="51"/>
      <c r="D556" s="51"/>
      <c r="E556" s="51"/>
      <c r="F556" s="51"/>
      <c r="G556" s="51"/>
      <c r="H556" s="51"/>
      <c r="I556" s="51"/>
      <c r="J556" s="51"/>
    </row>
    <row r="557">
      <c r="A557" s="51" t="str">
        <f>IFERROR(__xludf.DUMMYFUNCTION("""COMPUTED_VALUE"""),"Родион ")</f>
        <v>Родион </v>
      </c>
      <c r="B557" s="51" t="str">
        <f>IFERROR(__xludf.DUMMYFUNCTION("""COMPUTED_VALUE"""),"Раскольников")</f>
        <v>Раскольников</v>
      </c>
      <c r="C557" s="51"/>
      <c r="D557" s="51"/>
      <c r="E557" s="51"/>
      <c r="F557" s="51"/>
      <c r="G557" s="51"/>
      <c r="H557" s="51"/>
      <c r="I557" s="51"/>
      <c r="J557" s="51"/>
    </row>
    <row r="558">
      <c r="A558" s="51" t="str">
        <f>IFERROR(__xludf.DUMMYFUNCTION("""COMPUTED_VALUE"""),"Григорий")</f>
        <v>Григорий</v>
      </c>
      <c r="B558" s="51" t="str">
        <f>IFERROR(__xludf.DUMMYFUNCTION("""COMPUTED_VALUE"""),"Печорин")</f>
        <v>Печорин</v>
      </c>
      <c r="C558" s="51"/>
      <c r="D558" s="51"/>
      <c r="E558" s="51"/>
      <c r="F558" s="51"/>
      <c r="G558" s="51"/>
      <c r="H558" s="51"/>
      <c r="I558" s="51"/>
      <c r="J558" s="51"/>
    </row>
    <row r="559">
      <c r="A559" s="51" t="str">
        <f>IFERROR(__xludf.DUMMYFUNCTION("""COMPUTED_VALUE"""),"Владимир")</f>
        <v>Владимир</v>
      </c>
      <c r="B559" s="51" t="str">
        <f>IFERROR(__xludf.DUMMYFUNCTION("""COMPUTED_VALUE"""),"Ленский")</f>
        <v>Ленский</v>
      </c>
      <c r="C559" s="51"/>
      <c r="D559" s="51"/>
      <c r="E559" s="51"/>
      <c r="F559" s="51"/>
      <c r="G559" s="51"/>
      <c r="H559" s="51"/>
      <c r="I559" s="51"/>
      <c r="J559" s="51"/>
    </row>
    <row r="560">
      <c r="A560" s="51" t="str">
        <f>IFERROR(__xludf.DUMMYFUNCTION("""COMPUTED_VALUE"""),"Инэс ")</f>
        <v>Инэс </v>
      </c>
      <c r="B560" s="51" t="str">
        <f>IFERROR(__xludf.DUMMYFUNCTION("""COMPUTED_VALUE"""),"Шово")</f>
        <v>Шово</v>
      </c>
      <c r="C560" s="51"/>
      <c r="D560" s="51"/>
      <c r="E560" s="51"/>
      <c r="F560" s="51"/>
      <c r="G560" s="51"/>
      <c r="H560" s="51"/>
      <c r="I560" s="51"/>
      <c r="J560" s="51"/>
    </row>
    <row r="561">
      <c r="A561" s="51" t="str">
        <f>IFERROR(__xludf.DUMMYFUNCTION("""COMPUTED_VALUE"""),"Джон")</f>
        <v>Джон</v>
      </c>
      <c r="B561" s="51" t="str">
        <f>IFERROR(__xludf.DUMMYFUNCTION("""COMPUTED_VALUE"""),"Джонс")</f>
        <v>Джонс</v>
      </c>
      <c r="C561" s="51"/>
      <c r="D561" s="51"/>
      <c r="E561" s="51"/>
      <c r="F561" s="51"/>
      <c r="G561" s="51"/>
      <c r="H561" s="51"/>
      <c r="I561" s="51"/>
      <c r="J561" s="51"/>
    </row>
    <row r="562">
      <c r="A562" s="51" t="str">
        <f>IFERROR(__xludf.DUMMYFUNCTION("""COMPUTED_VALUE"""),"Эраст")</f>
        <v>Эраст</v>
      </c>
      <c r="B562" s="51" t="str">
        <f>IFERROR(__xludf.DUMMYFUNCTION("""COMPUTED_VALUE"""),"Фандорин")</f>
        <v>Фандорин</v>
      </c>
      <c r="C562" s="51"/>
      <c r="D562" s="51"/>
      <c r="E562" s="51"/>
      <c r="F562" s="51"/>
      <c r="G562" s="51"/>
      <c r="H562" s="51"/>
      <c r="I562" s="51"/>
      <c r="J562" s="51"/>
    </row>
    <row r="563">
      <c r="A563" s="51" t="str">
        <f>IFERROR(__xludf.DUMMYFUNCTION("""COMPUTED_VALUE"""),"Крокодил")</f>
        <v>Крокодил</v>
      </c>
      <c r="B563" s="51" t="str">
        <f>IFERROR(__xludf.DUMMYFUNCTION("""COMPUTED_VALUE"""),"Гена")</f>
        <v>Гена</v>
      </c>
      <c r="C563" s="51"/>
      <c r="D563" s="51"/>
      <c r="E563" s="51"/>
      <c r="F563" s="51"/>
      <c r="G563" s="51"/>
      <c r="H563" s="51"/>
      <c r="I563" s="51"/>
      <c r="J563" s="51"/>
    </row>
    <row r="564">
      <c r="A564" s="51" t="str">
        <f>IFERROR(__xludf.DUMMYFUNCTION("""COMPUTED_VALUE"""),"Евгений")</f>
        <v>Евгений</v>
      </c>
      <c r="B564" s="51" t="str">
        <f>IFERROR(__xludf.DUMMYFUNCTION("""COMPUTED_VALUE"""),"Онегин")</f>
        <v>Онегин</v>
      </c>
      <c r="C564" s="51"/>
      <c r="D564" s="51"/>
      <c r="E564" s="51"/>
      <c r="F564" s="51"/>
      <c r="G564" s="51"/>
      <c r="H564" s="51"/>
      <c r="I564" s="51"/>
      <c r="J564" s="51"/>
    </row>
    <row r="565">
      <c r="A565" s="51" t="str">
        <f>IFERROR(__xludf.DUMMYFUNCTION("""COMPUTED_VALUE"""),"Эми")</f>
        <v>Эми</v>
      </c>
      <c r="B565" s="51" t="str">
        <f>IFERROR(__xludf.DUMMYFUNCTION("""COMPUTED_VALUE"""),"Марч")</f>
        <v>Марч</v>
      </c>
      <c r="C565" s="51"/>
      <c r="D565" s="51"/>
      <c r="E565" s="51"/>
      <c r="F565" s="51"/>
      <c r="G565" s="51"/>
      <c r="H565" s="51"/>
      <c r="I565" s="51"/>
      <c r="J565" s="51"/>
    </row>
    <row r="566">
      <c r="A566" s="51" t="str">
        <f>IFERROR(__xludf.DUMMYFUNCTION("""COMPUTED_VALUE"""),"Камилла")</f>
        <v>Камилла</v>
      </c>
      <c r="B566" s="51" t="str">
        <f>IFERROR(__xludf.DUMMYFUNCTION("""COMPUTED_VALUE"""),"Маколей")</f>
        <v>Маколей</v>
      </c>
      <c r="C566" s="51"/>
      <c r="D566" s="51"/>
      <c r="E566" s="51"/>
      <c r="F566" s="51"/>
      <c r="G566" s="51"/>
      <c r="H566" s="51"/>
      <c r="I566" s="51"/>
      <c r="J566" s="51"/>
    </row>
    <row r="567">
      <c r="A567" s="51" t="str">
        <f>IFERROR(__xludf.DUMMYFUNCTION("""COMPUTED_VALUE"""),"Северус")</f>
        <v>Северус</v>
      </c>
      <c r="B567" s="51" t="str">
        <f>IFERROR(__xludf.DUMMYFUNCTION("""COMPUTED_VALUE"""),"Снейп")</f>
        <v>Снейп</v>
      </c>
      <c r="C567" s="51"/>
      <c r="D567" s="51"/>
      <c r="E567" s="51"/>
      <c r="F567" s="51"/>
      <c r="G567" s="51"/>
      <c r="H567" s="51"/>
      <c r="I567" s="51"/>
      <c r="J567" s="51"/>
    </row>
    <row r="568">
      <c r="A568" s="51" t="str">
        <f>IFERROR(__xludf.DUMMYFUNCTION("""COMPUTED_VALUE"""),"Мурад")</f>
        <v>Мурад</v>
      </c>
      <c r="B568" s="51" t="str">
        <f>IFERROR(__xludf.DUMMYFUNCTION("""COMPUTED_VALUE"""),"шерсть")</f>
        <v>шерсть</v>
      </c>
      <c r="C568" s="51"/>
      <c r="D568" s="51"/>
      <c r="E568" s="51"/>
      <c r="F568" s="51"/>
      <c r="G568" s="51"/>
      <c r="H568" s="51"/>
      <c r="I568" s="51"/>
      <c r="J568" s="51"/>
    </row>
    <row r="569">
      <c r="A569" s="51" t="str">
        <f>IFERROR(__xludf.DUMMYFUNCTION("""COMPUTED_VALUE"""),"Эркюль")</f>
        <v>Эркюль</v>
      </c>
      <c r="B569" s="51" t="str">
        <f>IFERROR(__xludf.DUMMYFUNCTION("""COMPUTED_VALUE"""),"Пуаро")</f>
        <v>Пуаро</v>
      </c>
      <c r="C569" s="51"/>
      <c r="D569" s="51"/>
      <c r="E569" s="51"/>
      <c r="F569" s="51"/>
      <c r="G569" s="51"/>
      <c r="H569" s="51"/>
      <c r="I569" s="51"/>
      <c r="J569" s="51"/>
    </row>
    <row r="570">
      <c r="A570" s="51" t="str">
        <f>IFERROR(__xludf.DUMMYFUNCTION("""COMPUTED_VALUE"""),"Билли")</f>
        <v>Билли</v>
      </c>
      <c r="B570" s="51" t="str">
        <f>IFERROR(__xludf.DUMMYFUNCTION("""COMPUTED_VALUE"""),"Миллиган")</f>
        <v>Миллиган</v>
      </c>
      <c r="C570" s="51"/>
      <c r="D570" s="51"/>
      <c r="E570" s="51"/>
      <c r="F570" s="51"/>
      <c r="G570" s="51"/>
      <c r="H570" s="51"/>
      <c r="I570" s="51"/>
      <c r="J570" s="51"/>
    </row>
    <row r="571">
      <c r="A571" s="51" t="str">
        <f>IFERROR(__xludf.DUMMYFUNCTION("""COMPUTED_VALUE"""),"Джей")</f>
        <v>Джей</v>
      </c>
      <c r="B571" s="51" t="str">
        <f>IFERROR(__xludf.DUMMYFUNCTION("""COMPUTED_VALUE"""),"Гэтсби")</f>
        <v>Гэтсби</v>
      </c>
      <c r="C571" s="51"/>
      <c r="D571" s="51"/>
      <c r="E571" s="51"/>
      <c r="F571" s="51"/>
      <c r="G571" s="51"/>
      <c r="H571" s="51"/>
      <c r="I571" s="51"/>
      <c r="J571" s="51"/>
    </row>
    <row r="572">
      <c r="A572" s="51" t="str">
        <f>IFERROR(__xludf.DUMMYFUNCTION("""COMPUTED_VALUE"""),"Альбус")</f>
        <v>Альбус</v>
      </c>
      <c r="B572" s="51" t="str">
        <f>IFERROR(__xludf.DUMMYFUNCTION("""COMPUTED_VALUE"""),"Дамблдор")</f>
        <v>Дамблдор</v>
      </c>
      <c r="C572" s="51"/>
      <c r="D572" s="51"/>
      <c r="E572" s="51"/>
      <c r="F572" s="51"/>
      <c r="G572" s="51"/>
      <c r="H572" s="51"/>
      <c r="I572" s="51"/>
      <c r="J572" s="51"/>
    </row>
    <row r="573">
      <c r="A573" s="51" t="str">
        <f>IFERROR(__xludf.DUMMYFUNCTION("""COMPUTED_VALUE"""),"Родион ")</f>
        <v>Родион </v>
      </c>
      <c r="B573" s="51" t="str">
        <f>IFERROR(__xludf.DUMMYFUNCTION("""COMPUTED_VALUE"""),"Раскольников")</f>
        <v>Раскольников</v>
      </c>
      <c r="C573" s="51"/>
      <c r="D573" s="51"/>
      <c r="E573" s="51"/>
      <c r="F573" s="51"/>
      <c r="G573" s="51"/>
      <c r="H573" s="51"/>
      <c r="I573" s="51"/>
      <c r="J573" s="51"/>
    </row>
    <row r="574">
      <c r="A574" s="51" t="str">
        <f>IFERROR(__xludf.DUMMYFUNCTION("""COMPUTED_VALUE"""),"Чарли")</f>
        <v>Чарли</v>
      </c>
      <c r="B574" s="51" t="str">
        <f>IFERROR(__xludf.DUMMYFUNCTION("""COMPUTED_VALUE"""),"Гордон")</f>
        <v>Гордон</v>
      </c>
      <c r="C574" s="51"/>
      <c r="D574" s="51"/>
      <c r="E574" s="51"/>
      <c r="F574" s="51"/>
      <c r="G574" s="51"/>
      <c r="H574" s="51"/>
      <c r="I574" s="51"/>
      <c r="J574" s="51"/>
    </row>
    <row r="575">
      <c r="A575" s="51" t="str">
        <f>IFERROR(__xludf.DUMMYFUNCTION("""COMPUTED_VALUE"""),"Чарли")</f>
        <v>Чарли</v>
      </c>
      <c r="B575" s="51" t="str">
        <f>IFERROR(__xludf.DUMMYFUNCTION("""COMPUTED_VALUE"""),"Чаплин")</f>
        <v>Чаплин</v>
      </c>
      <c r="C575" s="51"/>
      <c r="D575" s="51"/>
      <c r="E575" s="51"/>
      <c r="F575" s="51"/>
      <c r="G575" s="51"/>
      <c r="H575" s="51"/>
      <c r="I575" s="51"/>
      <c r="J575" s="51"/>
    </row>
    <row r="576">
      <c r="A576" s="51" t="str">
        <f>IFERROR(__xludf.DUMMYFUNCTION("""COMPUTED_VALUE"""),"Дональд")</f>
        <v>Дональд</v>
      </c>
      <c r="B576" s="51" t="str">
        <f>IFERROR(__xludf.DUMMYFUNCTION("""COMPUTED_VALUE"""),"Дак")</f>
        <v>Дак</v>
      </c>
      <c r="C576" s="51"/>
      <c r="D576" s="51"/>
      <c r="E576" s="51"/>
      <c r="F576" s="51"/>
      <c r="G576" s="51"/>
      <c r="H576" s="51"/>
      <c r="I576" s="51"/>
      <c r="J576" s="51"/>
    </row>
    <row r="577">
      <c r="A577" s="51" t="str">
        <f>IFERROR(__xludf.DUMMYFUNCTION("""COMPUTED_VALUE"""),"Роман")</f>
        <v>Роман</v>
      </c>
      <c r="B577" s="51" t="str">
        <f>IFERROR(__xludf.DUMMYFUNCTION("""COMPUTED_VALUE"""),"Старик")</f>
        <v>Старик</v>
      </c>
      <c r="C577" s="51"/>
      <c r="D577" s="51"/>
      <c r="E577" s="51"/>
      <c r="F577" s="51"/>
      <c r="G577" s="51"/>
      <c r="H577" s="51"/>
      <c r="I577" s="51"/>
      <c r="J577" s="51"/>
    </row>
    <row r="578">
      <c r="A578" s="51" t="str">
        <f>IFERROR(__xludf.DUMMYFUNCTION("""COMPUTED_VALUE"""),"Андрей")</f>
        <v>Андрей</v>
      </c>
      <c r="B578" s="51" t="str">
        <f>IFERROR(__xludf.DUMMYFUNCTION("""COMPUTED_VALUE"""),"Балконский")</f>
        <v>Балконский</v>
      </c>
      <c r="C578" s="51"/>
      <c r="D578" s="51"/>
      <c r="E578" s="51"/>
      <c r="F578" s="51"/>
      <c r="G578" s="51"/>
      <c r="H578" s="51"/>
      <c r="I578" s="51"/>
      <c r="J578" s="51"/>
    </row>
    <row r="579">
      <c r="A579" s="51" t="str">
        <f>IFERROR(__xludf.DUMMYFUNCTION("""COMPUTED_VALUE"""),"Виктор")</f>
        <v>Виктор</v>
      </c>
      <c r="B579" s="51" t="str">
        <f>IFERROR(__xludf.DUMMYFUNCTION("""COMPUTED_VALUE"""),"Цой")</f>
        <v>Цой</v>
      </c>
      <c r="C579" s="51"/>
      <c r="D579" s="51"/>
      <c r="E579" s="51"/>
      <c r="F579" s="51"/>
      <c r="G579" s="51"/>
      <c r="H579" s="51"/>
      <c r="I579" s="51"/>
      <c r="J579" s="51"/>
    </row>
    <row r="580">
      <c r="A580" s="51" t="str">
        <f>IFERROR(__xludf.DUMMYFUNCTION("""COMPUTED_VALUE"""),"Уго")</f>
        <v>Уго</v>
      </c>
      <c r="B580" s="51" t="str">
        <f>IFERROR(__xludf.DUMMYFUNCTION("""COMPUTED_VALUE"""),"Чавес")</f>
        <v>Чавес</v>
      </c>
      <c r="C580" s="51"/>
      <c r="D580" s="51"/>
      <c r="E580" s="51"/>
      <c r="F580" s="51"/>
      <c r="G580" s="51"/>
      <c r="H580" s="51"/>
      <c r="I580" s="51"/>
      <c r="J580" s="51"/>
    </row>
    <row r="581">
      <c r="A581" s="51" t="str">
        <f>IFERROR(__xludf.DUMMYFUNCTION("""COMPUTED_VALUE"""),"Наруто")</f>
        <v>Наруто</v>
      </c>
      <c r="B581" s="51" t="str">
        <f>IFERROR(__xludf.DUMMYFUNCTION("""COMPUTED_VALUE"""),"Узумаки")</f>
        <v>Узумаки</v>
      </c>
      <c r="C581" s="51"/>
      <c r="D581" s="51"/>
      <c r="E581" s="51"/>
      <c r="F581" s="51"/>
      <c r="G581" s="51"/>
      <c r="H581" s="51"/>
      <c r="I581" s="51"/>
      <c r="J581" s="51"/>
    </row>
    <row r="582">
      <c r="A582" s="51" t="str">
        <f>IFERROR(__xludf.DUMMYFUNCTION("""COMPUTED_VALUE"""),"Гарри")</f>
        <v>Гарри</v>
      </c>
      <c r="B582" s="51" t="str">
        <f>IFERROR(__xludf.DUMMYFUNCTION("""COMPUTED_VALUE"""),"Поттер")</f>
        <v>Поттер</v>
      </c>
      <c r="C582" s="51"/>
      <c r="D582" s="51"/>
      <c r="E582" s="51"/>
      <c r="F582" s="51"/>
      <c r="G582" s="51"/>
      <c r="H582" s="51"/>
      <c r="I582" s="51"/>
      <c r="J582" s="51"/>
    </row>
    <row r="583">
      <c r="A583" s="51" t="str">
        <f>IFERROR(__xludf.DUMMYFUNCTION("""COMPUTED_VALUE"""),"Энтони")</f>
        <v>Энтони</v>
      </c>
      <c r="B583" s="51" t="str">
        <f>IFERROR(__xludf.DUMMYFUNCTION("""COMPUTED_VALUE"""),"Бриджертон")</f>
        <v>Бриджертон</v>
      </c>
      <c r="C583" s="51"/>
      <c r="D583" s="51"/>
      <c r="E583" s="51"/>
      <c r="F583" s="51"/>
      <c r="G583" s="51"/>
      <c r="H583" s="51"/>
      <c r="I583" s="51"/>
      <c r="J583" s="51"/>
    </row>
    <row r="584">
      <c r="A584" s="51" t="str">
        <f>IFERROR(__xludf.DUMMYFUNCTION("""COMPUTED_VALUE"""),"Шерлок")</f>
        <v>Шерлок</v>
      </c>
      <c r="B584" s="51" t="str">
        <f>IFERROR(__xludf.DUMMYFUNCTION("""COMPUTED_VALUE"""),"Холмс")</f>
        <v>Холмс</v>
      </c>
      <c r="C584" s="51"/>
      <c r="D584" s="51"/>
      <c r="E584" s="51"/>
      <c r="F584" s="51"/>
      <c r="G584" s="51"/>
      <c r="H584" s="51"/>
      <c r="I584" s="51"/>
      <c r="J584" s="51"/>
    </row>
    <row r="585">
      <c r="A585" s="51" t="str">
        <f>IFERROR(__xludf.DUMMYFUNCTION("""COMPUTED_VALUE"""),"Бритни")</f>
        <v>Бритни</v>
      </c>
      <c r="B585" s="51" t="str">
        <f>IFERROR(__xludf.DUMMYFUNCTION("""COMPUTED_VALUE"""),"Джонс")</f>
        <v>Джонс</v>
      </c>
      <c r="C585" s="51"/>
      <c r="D585" s="51"/>
      <c r="E585" s="51"/>
      <c r="F585" s="51"/>
      <c r="G585" s="51"/>
      <c r="H585" s="51"/>
      <c r="I585" s="51"/>
      <c r="J585" s="51"/>
    </row>
    <row r="586">
      <c r="A586" s="51" t="str">
        <f>IFERROR(__xludf.DUMMYFUNCTION("""COMPUTED_VALUE"""),"Грегор")</f>
        <v>Грегор</v>
      </c>
      <c r="B586" s="51" t="str">
        <f>IFERROR(__xludf.DUMMYFUNCTION("""COMPUTED_VALUE"""),"Замза")</f>
        <v>Замза</v>
      </c>
      <c r="C586" s="51"/>
      <c r="D586" s="51"/>
      <c r="E586" s="51"/>
      <c r="F586" s="51"/>
      <c r="G586" s="51"/>
      <c r="H586" s="51"/>
      <c r="I586" s="51"/>
      <c r="J586" s="51"/>
    </row>
    <row r="587">
      <c r="A587" s="51" t="str">
        <f>IFERROR(__xludf.DUMMYFUNCTION("""COMPUTED_VALUE"""),"Роберт")</f>
        <v>Роберт</v>
      </c>
      <c r="B587" s="51" t="str">
        <f>IFERROR(__xludf.DUMMYFUNCTION("""COMPUTED_VALUE"""),"Лэнгдон")</f>
        <v>Лэнгдон</v>
      </c>
      <c r="C587" s="51"/>
      <c r="D587" s="51"/>
      <c r="E587" s="51"/>
      <c r="F587" s="51"/>
      <c r="G587" s="51"/>
      <c r="H587" s="51"/>
      <c r="I587" s="51"/>
      <c r="J587" s="51"/>
    </row>
    <row r="588">
      <c r="A588" s="51" t="str">
        <f>IFERROR(__xludf.DUMMYFUNCTION("""COMPUTED_VALUE"""),"Дориан")</f>
        <v>Дориан</v>
      </c>
      <c r="B588" s="51" t="str">
        <f>IFERROR(__xludf.DUMMYFUNCTION("""COMPUTED_VALUE"""),"Грей")</f>
        <v>Грей</v>
      </c>
      <c r="C588" s="51"/>
      <c r="D588" s="51"/>
      <c r="E588" s="51"/>
      <c r="F588" s="51"/>
      <c r="G588" s="51"/>
      <c r="H588" s="51"/>
      <c r="I588" s="51"/>
      <c r="J588" s="51"/>
    </row>
    <row r="589">
      <c r="A589" s="51" t="str">
        <f>IFERROR(__xludf.DUMMYFUNCTION("""COMPUTED_VALUE"""),"Сейлор")</f>
        <v>Сейлор</v>
      </c>
      <c r="B589" s="51" t="str">
        <f>IFERROR(__xludf.DUMMYFUNCTION("""COMPUTED_VALUE"""),"Мун")</f>
        <v>Мун</v>
      </c>
      <c r="C589" s="51"/>
      <c r="D589" s="51"/>
      <c r="E589" s="51"/>
      <c r="F589" s="51"/>
      <c r="G589" s="51"/>
      <c r="H589" s="51"/>
      <c r="I589" s="51"/>
      <c r="J589" s="51"/>
    </row>
    <row r="590">
      <c r="A590" s="51" t="str">
        <f>IFERROR(__xludf.DUMMYFUNCTION("""COMPUTED_VALUE"""),"Наруто")</f>
        <v>Наруто</v>
      </c>
      <c r="B590" s="51" t="str">
        <f>IFERROR(__xludf.DUMMYFUNCTION("""COMPUTED_VALUE"""),"Узумаки")</f>
        <v>Узумаки</v>
      </c>
      <c r="C590" s="51"/>
      <c r="D590" s="51"/>
      <c r="E590" s="51"/>
      <c r="F590" s="51"/>
      <c r="G590" s="51"/>
      <c r="H590" s="51"/>
      <c r="I590" s="51"/>
      <c r="J590" s="51"/>
    </row>
    <row r="591">
      <c r="A591" s="51" t="str">
        <f>IFERROR(__xludf.DUMMYFUNCTION("""COMPUTED_VALUE"""),"Соня ")</f>
        <v>Соня </v>
      </c>
      <c r="B591" s="51" t="str">
        <f>IFERROR(__xludf.DUMMYFUNCTION("""COMPUTED_VALUE"""),"Мармеладова")</f>
        <v>Мармеладова</v>
      </c>
      <c r="C591" s="51"/>
      <c r="D591" s="51"/>
      <c r="E591" s="51"/>
      <c r="F591" s="51"/>
      <c r="G591" s="51"/>
      <c r="H591" s="51"/>
      <c r="I591" s="51"/>
      <c r="J591" s="51"/>
    </row>
    <row r="592">
      <c r="A592" s="51" t="str">
        <f>IFERROR(__xludf.DUMMYFUNCTION("""COMPUTED_VALUE"""),"Мишель")</f>
        <v>Мишель</v>
      </c>
      <c r="B592" s="51" t="str">
        <f>IFERROR(__xludf.DUMMYFUNCTION("""COMPUTED_VALUE"""),"Пенсон")</f>
        <v>Пенсон</v>
      </c>
      <c r="C592" s="51"/>
      <c r="D592" s="51"/>
      <c r="E592" s="51"/>
      <c r="F592" s="51"/>
      <c r="G592" s="51"/>
      <c r="H592" s="51"/>
      <c r="I592" s="51"/>
      <c r="J592" s="51"/>
    </row>
    <row r="593">
      <c r="A593" s="51" t="str">
        <f>IFERROR(__xludf.DUMMYFUNCTION("""COMPUTED_VALUE"""),"Джек")</f>
        <v>Джек</v>
      </c>
      <c r="B593" s="51" t="str">
        <f>IFERROR(__xludf.DUMMYFUNCTION("""COMPUTED_VALUE"""),"Рассел")</f>
        <v>Рассел</v>
      </c>
      <c r="C593" s="51"/>
      <c r="D593" s="51"/>
      <c r="E593" s="51"/>
      <c r="F593" s="51"/>
      <c r="G593" s="51"/>
      <c r="H593" s="51"/>
      <c r="I593" s="51"/>
      <c r="J593" s="51"/>
    </row>
    <row r="594">
      <c r="A594" s="51" t="str">
        <f>IFERROR(__xludf.DUMMYFUNCTION("""COMPUTED_VALUE"""),"Остин ")</f>
        <v>Остин </v>
      </c>
      <c r="B594" s="51" t="str">
        <f>IFERROR(__xludf.DUMMYFUNCTION("""COMPUTED_VALUE"""),"Пауэрс")</f>
        <v>Пауэрс</v>
      </c>
      <c r="C594" s="51"/>
      <c r="D594" s="51"/>
      <c r="E594" s="51"/>
      <c r="F594" s="51"/>
      <c r="G594" s="51"/>
      <c r="H594" s="51"/>
      <c r="I594" s="51"/>
      <c r="J594" s="51"/>
    </row>
    <row r="595">
      <c r="A595" s="51" t="str">
        <f>IFERROR(__xludf.DUMMYFUNCTION("""COMPUTED_VALUE"""),"Димитри")</f>
        <v>Димитри</v>
      </c>
      <c r="B595" s="51" t="str">
        <f>IFERROR(__xludf.DUMMYFUNCTION("""COMPUTED_VALUE"""),"Пайе")</f>
        <v>Пайе</v>
      </c>
      <c r="C595" s="51"/>
      <c r="D595" s="51"/>
      <c r="E595" s="51"/>
      <c r="F595" s="51"/>
      <c r="G595" s="51"/>
      <c r="H595" s="51"/>
      <c r="I595" s="51"/>
      <c r="J595" s="51"/>
    </row>
    <row r="596">
      <c r="A596" s="51" t="str">
        <f>IFERROR(__xludf.DUMMYFUNCTION("""COMPUTED_VALUE"""),"Паола ")</f>
        <v>Паола </v>
      </c>
      <c r="B596" s="51" t="str">
        <f>IFERROR(__xludf.DUMMYFUNCTION("""COMPUTED_VALUE"""),"Коэлье")</f>
        <v>Коэлье</v>
      </c>
      <c r="C596" s="51"/>
      <c r="D596" s="51"/>
      <c r="E596" s="51"/>
      <c r="F596" s="51"/>
      <c r="G596" s="51"/>
      <c r="H596" s="51"/>
      <c r="I596" s="51"/>
      <c r="J596" s="51"/>
    </row>
    <row r="597">
      <c r="A597" s="51" t="str">
        <f>IFERROR(__xludf.DUMMYFUNCTION("""COMPUTED_VALUE"""),"Тарас")</f>
        <v>Тарас</v>
      </c>
      <c r="B597" s="51" t="str">
        <f>IFERROR(__xludf.DUMMYFUNCTION("""COMPUTED_VALUE"""),"Бульба")</f>
        <v>Бульба</v>
      </c>
      <c r="C597" s="51"/>
      <c r="D597" s="51"/>
      <c r="E597" s="51"/>
      <c r="F597" s="51"/>
      <c r="G597" s="51"/>
      <c r="H597" s="51"/>
      <c r="I597" s="51"/>
      <c r="J597" s="51"/>
    </row>
    <row r="598">
      <c r="A598" s="51" t="str">
        <f>IFERROR(__xludf.DUMMYFUNCTION("""COMPUTED_VALUE"""),"Сонька")</f>
        <v>Сонька</v>
      </c>
      <c r="B598" s="51" t="str">
        <f>IFERROR(__xludf.DUMMYFUNCTION("""COMPUTED_VALUE"""),"Золотая ручка")</f>
        <v>Золотая ручка</v>
      </c>
      <c r="C598" s="51"/>
      <c r="D598" s="51"/>
      <c r="E598" s="51"/>
      <c r="F598" s="51"/>
      <c r="G598" s="51"/>
      <c r="H598" s="51"/>
      <c r="I598" s="51"/>
      <c r="J598" s="51"/>
    </row>
    <row r="599">
      <c r="A599" s="51" t="str">
        <f>IFERROR(__xludf.DUMMYFUNCTION("""COMPUTED_VALUE"""),"Рэдрик ")</f>
        <v>Рэдрик </v>
      </c>
      <c r="B599" s="51" t="str">
        <f>IFERROR(__xludf.DUMMYFUNCTION("""COMPUTED_VALUE"""),"Шухарт")</f>
        <v>Шухарт</v>
      </c>
      <c r="C599" s="51"/>
      <c r="D599" s="51"/>
      <c r="E599" s="51"/>
      <c r="F599" s="51"/>
      <c r="G599" s="51"/>
      <c r="H599" s="51"/>
      <c r="I599" s="51"/>
      <c r="J599" s="51"/>
    </row>
    <row r="600">
      <c r="A600" s="51" t="str">
        <f>IFERROR(__xludf.DUMMYFUNCTION("""COMPUTED_VALUE"""),"Арья")</f>
        <v>Арья</v>
      </c>
      <c r="B600" s="51" t="str">
        <f>IFERROR(__xludf.DUMMYFUNCTION("""COMPUTED_VALUE"""),"Старк")</f>
        <v>Старк</v>
      </c>
      <c r="C600" s="51"/>
      <c r="D600" s="51"/>
      <c r="E600" s="51"/>
      <c r="F600" s="51"/>
      <c r="G600" s="51"/>
      <c r="H600" s="51"/>
      <c r="I600" s="51"/>
      <c r="J600" s="51"/>
    </row>
    <row r="601">
      <c r="A601" s="51" t="str">
        <f>IFERROR(__xludf.DUMMYFUNCTION("""COMPUTED_VALUE"""),"Цкуру")</f>
        <v>Цкуру</v>
      </c>
      <c r="B601" s="51" t="str">
        <f>IFERROR(__xludf.DUMMYFUNCTION("""COMPUTED_VALUE"""),"Тадзаки")</f>
        <v>Тадзаки</v>
      </c>
      <c r="C601" s="51"/>
      <c r="D601" s="51"/>
      <c r="E601" s="51"/>
      <c r="F601" s="51"/>
      <c r="G601" s="51"/>
      <c r="H601" s="51"/>
      <c r="I601" s="51"/>
      <c r="J601" s="51"/>
    </row>
    <row r="602">
      <c r="A602" s="51" t="str">
        <f>IFERROR(__xludf.DUMMYFUNCTION("""COMPUTED_VALUE"""),"Оливер")</f>
        <v>Оливер</v>
      </c>
      <c r="B602" s="51" t="str">
        <f>IFERROR(__xludf.DUMMYFUNCTION("""COMPUTED_VALUE"""),"Твист")</f>
        <v>Твист</v>
      </c>
      <c r="C602" s="51"/>
      <c r="D602" s="51"/>
      <c r="E602" s="51"/>
      <c r="F602" s="51"/>
      <c r="G602" s="51"/>
      <c r="H602" s="51"/>
      <c r="I602" s="51"/>
      <c r="J602" s="51"/>
    </row>
    <row r="603">
      <c r="A603" s="51" t="str">
        <f>IFERROR(__xludf.DUMMYFUNCTION("""COMPUTED_VALUE"""),"Мук")</f>
        <v>Мук</v>
      </c>
      <c r="B603" s="51" t="str">
        <f>IFERROR(__xludf.DUMMYFUNCTION("""COMPUTED_VALUE"""),"Маленький")</f>
        <v>Маленький</v>
      </c>
      <c r="C603" s="51"/>
      <c r="D603" s="51"/>
      <c r="E603" s="51"/>
      <c r="F603" s="51"/>
      <c r="G603" s="51"/>
      <c r="H603" s="51"/>
      <c r="I603" s="51"/>
      <c r="J603" s="51"/>
    </row>
    <row r="604">
      <c r="A604" s="51" t="str">
        <f>IFERROR(__xludf.DUMMYFUNCTION("""COMPUTED_VALUE"""),"Эдмон")</f>
        <v>Эдмон</v>
      </c>
      <c r="B604" s="51" t="str">
        <f>IFERROR(__xludf.DUMMYFUNCTION("""COMPUTED_VALUE"""),"Дантес")</f>
        <v>Дантес</v>
      </c>
      <c r="C604" s="51"/>
      <c r="D604" s="51"/>
      <c r="E604" s="51"/>
      <c r="F604" s="51"/>
      <c r="G604" s="51"/>
      <c r="H604" s="51"/>
      <c r="I604" s="51"/>
      <c r="J604" s="51"/>
    </row>
    <row r="605">
      <c r="A605" s="51" t="str">
        <f>IFERROR(__xludf.DUMMYFUNCTION("""COMPUTED_VALUE"""),"Ганс")</f>
        <v>Ганс</v>
      </c>
      <c r="B605" s="51" t="str">
        <f>IFERROR(__xludf.DUMMYFUNCTION("""COMPUTED_VALUE"""),"Касторп")</f>
        <v>Касторп</v>
      </c>
      <c r="C605" s="51"/>
      <c r="D605" s="51"/>
      <c r="E605" s="51"/>
      <c r="F605" s="51"/>
      <c r="G605" s="51"/>
      <c r="H605" s="51"/>
      <c r="I605" s="51"/>
      <c r="J605" s="51"/>
    </row>
    <row r="606">
      <c r="A606" s="51" t="str">
        <f>IFERROR(__xludf.DUMMYFUNCTION("""COMPUTED_VALUE"""),"Наташа ")</f>
        <v>Наташа </v>
      </c>
      <c r="B606" s="51" t="str">
        <f>IFERROR(__xludf.DUMMYFUNCTION("""COMPUTED_VALUE"""),"Ростова")</f>
        <v>Ростова</v>
      </c>
      <c r="C606" s="51"/>
      <c r="D606" s="51"/>
      <c r="E606" s="51"/>
      <c r="F606" s="51"/>
      <c r="G606" s="51"/>
      <c r="H606" s="51"/>
      <c r="I606" s="51"/>
      <c r="J606" s="51"/>
    </row>
    <row r="607">
      <c r="A607" s="51" t="str">
        <f>IFERROR(__xludf.DUMMYFUNCTION("""COMPUTED_VALUE"""),"Мигель")</f>
        <v>Мигель</v>
      </c>
      <c r="B607" s="51" t="str">
        <f>IFERROR(__xludf.DUMMYFUNCTION("""COMPUTED_VALUE"""),"Картье")</f>
        <v>Картье</v>
      </c>
      <c r="C607" s="51"/>
      <c r="D607" s="51"/>
      <c r="E607" s="51"/>
      <c r="F607" s="51"/>
      <c r="G607" s="51"/>
      <c r="H607" s="51"/>
      <c r="I607" s="51"/>
      <c r="J607" s="51"/>
    </row>
    <row r="608">
      <c r="A608" s="51" t="str">
        <f>IFERROR(__xludf.DUMMYFUNCTION("""COMPUTED_VALUE"""),"Снежная")</f>
        <v>Снежная</v>
      </c>
      <c r="B608" s="51" t="str">
        <f>IFERROR(__xludf.DUMMYFUNCTION("""COMPUTED_VALUE"""),"Королева")</f>
        <v>Королева</v>
      </c>
      <c r="C608" s="51"/>
      <c r="D608" s="51"/>
      <c r="E608" s="51"/>
      <c r="F608" s="51"/>
      <c r="G608" s="51"/>
      <c r="H608" s="51"/>
      <c r="I608" s="51"/>
      <c r="J608" s="51"/>
    </row>
    <row r="609">
      <c r="A609" s="51" t="str">
        <f>IFERROR(__xludf.DUMMYFUNCTION("""COMPUTED_VALUE"""),"Жабина")</f>
        <v>Жабина</v>
      </c>
      <c r="B609" s="51" t="str">
        <f>IFERROR(__xludf.DUMMYFUNCTION("""COMPUTED_VALUE"""),"IMPORTRANGE")</f>
        <v>IMPORTRANGE</v>
      </c>
      <c r="C609" s="51"/>
      <c r="D609" s="51"/>
      <c r="E609" s="51"/>
      <c r="F609" s="51"/>
      <c r="G609" s="51"/>
      <c r="H609" s="51"/>
      <c r="I609" s="51"/>
      <c r="J609" s="51"/>
    </row>
    <row r="610">
      <c r="A610" s="51" t="str">
        <f>IFERROR(__xludf.DUMMYFUNCTION("""COMPUTED_VALUE"""),"Рафаэль")</f>
        <v>Рафаэль</v>
      </c>
      <c r="B610" s="51" t="str">
        <f>IFERROR(__xludf.DUMMYFUNCTION("""COMPUTED_VALUE"""),"Ксения")</f>
        <v>Ксения</v>
      </c>
      <c r="C610" s="51"/>
      <c r="D610" s="51"/>
      <c r="E610" s="51"/>
      <c r="F610" s="51"/>
      <c r="G610" s="51"/>
      <c r="H610" s="51"/>
      <c r="I610" s="51"/>
      <c r="J610" s="51"/>
    </row>
    <row r="611">
      <c r="A611" s="51" t="str">
        <f>IFERROR(__xludf.DUMMYFUNCTION("""COMPUTED_VALUE"""),"Гарри")</f>
        <v>Гарри</v>
      </c>
      <c r="B611" s="51" t="str">
        <f>IFERROR(__xludf.DUMMYFUNCTION("""COMPUTED_VALUE"""),"Поттер")</f>
        <v>Поттер</v>
      </c>
      <c r="C611" s="51"/>
      <c r="D611" s="51"/>
      <c r="E611" s="51"/>
      <c r="F611" s="51"/>
      <c r="G611" s="51"/>
      <c r="H611" s="51"/>
      <c r="I611" s="51"/>
      <c r="J611" s="51"/>
    </row>
    <row r="612">
      <c r="A612" s="51" t="str">
        <f>IFERROR(__xludf.DUMMYFUNCTION("""COMPUTED_VALUE"""),"рон")</f>
        <v>рон</v>
      </c>
      <c r="B612" s="51" t="str">
        <f>IFERROR(__xludf.DUMMYFUNCTION("""COMPUTED_VALUE"""),"уизли")</f>
        <v>уизли</v>
      </c>
      <c r="C612" s="51"/>
      <c r="D612" s="51"/>
      <c r="E612" s="51"/>
      <c r="F612" s="51"/>
      <c r="G612" s="51"/>
      <c r="H612" s="51"/>
      <c r="I612" s="51"/>
      <c r="J612" s="51"/>
    </row>
    <row r="613">
      <c r="A613" s="51" t="str">
        <f>IFERROR(__xludf.DUMMYFUNCTION("""COMPUTED_VALUE"""),"Маленький")</f>
        <v>Маленький</v>
      </c>
      <c r="B613" s="51" t="str">
        <f>IFERROR(__xludf.DUMMYFUNCTION("""COMPUTED_VALUE"""),"принц")</f>
        <v>принц</v>
      </c>
      <c r="C613" s="51"/>
      <c r="D613" s="51"/>
      <c r="E613" s="51"/>
      <c r="F613" s="51"/>
      <c r="G613" s="51"/>
      <c r="H613" s="51"/>
      <c r="I613" s="51"/>
      <c r="J613" s="51"/>
    </row>
    <row r="614">
      <c r="A614" s="51" t="str">
        <f>IFERROR(__xludf.DUMMYFUNCTION("""COMPUTED_VALUE"""),"Джастин")</f>
        <v>Джастин</v>
      </c>
      <c r="B614" s="51" t="str">
        <f>IFERROR(__xludf.DUMMYFUNCTION("""COMPUTED_VALUE"""),"Тимберлейк")</f>
        <v>Тимберлейк</v>
      </c>
      <c r="C614" s="51"/>
      <c r="D614" s="51"/>
      <c r="E614" s="51"/>
      <c r="F614" s="51"/>
      <c r="G614" s="51"/>
      <c r="H614" s="51"/>
      <c r="I614" s="51"/>
      <c r="J614" s="51"/>
    </row>
    <row r="615">
      <c r="A615" s="51" t="str">
        <f>IFERROR(__xludf.DUMMYFUNCTION("""COMPUTED_VALUE"""),"Тони")</f>
        <v>Тони</v>
      </c>
      <c r="B615" s="51" t="str">
        <f>IFERROR(__xludf.DUMMYFUNCTION("""COMPUTED_VALUE"""),"Старк")</f>
        <v>Старк</v>
      </c>
      <c r="C615" s="51"/>
      <c r="D615" s="51"/>
      <c r="E615" s="51"/>
      <c r="F615" s="51"/>
      <c r="G615" s="51"/>
      <c r="H615" s="51"/>
      <c r="I615" s="51"/>
      <c r="J615" s="51"/>
    </row>
    <row r="616">
      <c r="A616" s="51" t="str">
        <f>IFERROR(__xludf.DUMMYFUNCTION("""COMPUTED_VALUE"""),"Иван")</f>
        <v>Иван</v>
      </c>
      <c r="B616" s="51" t="str">
        <f>IFERROR(__xludf.DUMMYFUNCTION("""COMPUTED_VALUE"""),"Грозный")</f>
        <v>Грозный</v>
      </c>
      <c r="C616" s="51"/>
      <c r="D616" s="51"/>
      <c r="E616" s="51"/>
      <c r="F616" s="51"/>
      <c r="G616" s="51"/>
      <c r="H616" s="51"/>
      <c r="I616" s="51"/>
      <c r="J616" s="51"/>
    </row>
    <row r="617">
      <c r="A617" s="51" t="str">
        <f>IFERROR(__xludf.DUMMYFUNCTION("""COMPUTED_VALUE"""),"Элизабет")</f>
        <v>Элизабет</v>
      </c>
      <c r="B617" s="51" t="str">
        <f>IFERROR(__xludf.DUMMYFUNCTION("""COMPUTED_VALUE"""),"Беннет")</f>
        <v>Беннет</v>
      </c>
      <c r="C617" s="51"/>
      <c r="D617" s="51"/>
      <c r="E617" s="51"/>
      <c r="F617" s="51"/>
      <c r="G617" s="51"/>
      <c r="H617" s="51"/>
      <c r="I617" s="51"/>
      <c r="J617" s="51"/>
    </row>
    <row r="618">
      <c r="A618" s="51" t="str">
        <f>IFERROR(__xludf.DUMMYFUNCTION("""COMPUTED_VALUE"""),"Котенок")</f>
        <v>Котенок</v>
      </c>
      <c r="B618" s="51" t="str">
        <f>IFERROR(__xludf.DUMMYFUNCTION("""COMPUTED_VALUE"""),"Гаф")</f>
        <v>Гаф</v>
      </c>
      <c r="C618" s="51"/>
      <c r="D618" s="51"/>
      <c r="E618" s="51"/>
      <c r="F618" s="51"/>
      <c r="G618" s="51"/>
      <c r="H618" s="51"/>
      <c r="I618" s="51"/>
      <c r="J618" s="51"/>
    </row>
    <row r="619">
      <c r="A619" s="51" t="str">
        <f>IFERROR(__xludf.DUMMYFUNCTION("""COMPUTED_VALUE"""),"Наташа ")</f>
        <v>Наташа </v>
      </c>
      <c r="B619" s="51" t="str">
        <f>IFERROR(__xludf.DUMMYFUNCTION("""COMPUTED_VALUE"""),"ростова")</f>
        <v>ростова</v>
      </c>
      <c r="C619" s="51"/>
      <c r="D619" s="51"/>
      <c r="E619" s="51"/>
      <c r="F619" s="51"/>
      <c r="G619" s="51"/>
      <c r="H619" s="51"/>
      <c r="I619" s="51"/>
      <c r="J619" s="51"/>
    </row>
    <row r="620">
      <c r="A620" s="51" t="str">
        <f>IFERROR(__xludf.DUMMYFUNCTION("""COMPUTED_VALUE"""),"Банни")</f>
        <v>Банни</v>
      </c>
      <c r="B620" s="51" t="str">
        <f>IFERROR(__xludf.DUMMYFUNCTION("""COMPUTED_VALUE"""),"Цукино")</f>
        <v>Цукино</v>
      </c>
      <c r="C620" s="51"/>
      <c r="D620" s="51"/>
      <c r="E620" s="51"/>
      <c r="F620" s="51"/>
      <c r="G620" s="51"/>
      <c r="H620" s="51"/>
      <c r="I620" s="51"/>
      <c r="J620" s="51"/>
    </row>
    <row r="621">
      <c r="A621" s="51" t="str">
        <f>IFERROR(__xludf.DUMMYFUNCTION("""COMPUTED_VALUE"""),"Джеймс")</f>
        <v>Джеймс</v>
      </c>
      <c r="B621" s="51" t="str">
        <f>IFERROR(__xludf.DUMMYFUNCTION("""COMPUTED_VALUE"""),"Бонд")</f>
        <v>Бонд</v>
      </c>
      <c r="C621" s="51"/>
      <c r="D621" s="51"/>
      <c r="E621" s="51"/>
      <c r="F621" s="51"/>
      <c r="G621" s="51"/>
      <c r="H621" s="51"/>
      <c r="I621" s="51"/>
      <c r="J621" s="51"/>
    </row>
    <row r="622">
      <c r="A622" s="51" t="str">
        <f>IFERROR(__xludf.DUMMYFUNCTION("""COMPUTED_VALUE"""),"Людвиг")</f>
        <v>Людвиг</v>
      </c>
      <c r="B622" s="51" t="str">
        <f>IFERROR(__xludf.DUMMYFUNCTION("""COMPUTED_VALUE"""),"ван Нормайенн")</f>
        <v>ван Нормайенн</v>
      </c>
      <c r="C622" s="51"/>
      <c r="D622" s="51"/>
      <c r="E622" s="51"/>
      <c r="F622" s="51"/>
      <c r="G622" s="51"/>
      <c r="H622" s="51"/>
      <c r="I622" s="51"/>
      <c r="J622" s="51"/>
    </row>
    <row r="623">
      <c r="A623" s="51" t="str">
        <f>IFERROR(__xludf.DUMMYFUNCTION("""COMPUTED_VALUE"""),"Дядя")</f>
        <v>Дядя</v>
      </c>
      <c r="B623" s="51" t="str">
        <f>IFERROR(__xludf.DUMMYFUNCTION("""COMPUTED_VALUE"""),"Фёдор")</f>
        <v>Фёдор</v>
      </c>
      <c r="C623" s="51"/>
      <c r="D623" s="51"/>
      <c r="E623" s="51"/>
      <c r="F623" s="51"/>
      <c r="G623" s="51"/>
      <c r="H623" s="51"/>
      <c r="I623" s="51"/>
      <c r="J623" s="51"/>
    </row>
    <row r="624">
      <c r="A624" s="51" t="str">
        <f>IFERROR(__xludf.DUMMYFUNCTION("""COMPUTED_VALUE"""),"Кот ")</f>
        <v>Кот </v>
      </c>
      <c r="B624" s="51" t="str">
        <f>IFERROR(__xludf.DUMMYFUNCTION("""COMPUTED_VALUE"""),"Матроскин")</f>
        <v>Матроскин</v>
      </c>
      <c r="C624" s="51"/>
      <c r="D624" s="51"/>
      <c r="E624" s="51"/>
      <c r="F624" s="51"/>
      <c r="G624" s="51"/>
      <c r="H624" s="51"/>
      <c r="I624" s="51"/>
      <c r="J624" s="51"/>
    </row>
    <row r="625">
      <c r="A625" s="51" t="str">
        <f>IFERROR(__xludf.DUMMYFUNCTION("""COMPUTED_VALUE"""),"Дэгни")</f>
        <v>Дэгни</v>
      </c>
      <c r="B625" s="51" t="str">
        <f>IFERROR(__xludf.DUMMYFUNCTION("""COMPUTED_VALUE"""),"Таггарт")</f>
        <v>Таггарт</v>
      </c>
      <c r="C625" s="51"/>
      <c r="D625" s="51"/>
      <c r="E625" s="51"/>
      <c r="F625" s="51"/>
      <c r="G625" s="51"/>
      <c r="H625" s="51"/>
      <c r="I625" s="51"/>
      <c r="J625" s="51"/>
    </row>
    <row r="626">
      <c r="A626" s="51" t="str">
        <f>IFERROR(__xludf.DUMMYFUNCTION("""COMPUTED_VALUE"""),"спанч")</f>
        <v>спанч</v>
      </c>
      <c r="B626" s="51" t="str">
        <f>IFERROR(__xludf.DUMMYFUNCTION("""COMPUTED_VALUE"""),"боб")</f>
        <v>боб</v>
      </c>
      <c r="C626" s="51"/>
      <c r="D626" s="51"/>
      <c r="E626" s="51"/>
      <c r="F626" s="51"/>
      <c r="G626" s="51"/>
      <c r="H626" s="51"/>
      <c r="I626" s="51"/>
      <c r="J626" s="51"/>
    </row>
    <row r="627">
      <c r="A627" s="51" t="str">
        <f>IFERROR(__xludf.DUMMYFUNCTION("""COMPUTED_VALUE"""),"Наташа ")</f>
        <v>Наташа </v>
      </c>
      <c r="B627" s="51" t="str">
        <f>IFERROR(__xludf.DUMMYFUNCTION("""COMPUTED_VALUE"""),"Ростова")</f>
        <v>Ростова</v>
      </c>
      <c r="C627" s="51"/>
      <c r="D627" s="51"/>
      <c r="E627" s="51"/>
      <c r="F627" s="51"/>
      <c r="G627" s="51"/>
      <c r="H627" s="51"/>
      <c r="I627" s="51"/>
      <c r="J627" s="51"/>
    </row>
    <row r="628">
      <c r="A628" s="51" t="str">
        <f>IFERROR(__xludf.DUMMYFUNCTION("""COMPUTED_VALUE"""),"Итан")</f>
        <v>Итан</v>
      </c>
      <c r="B628" s="51" t="str">
        <f>IFERROR(__xludf.DUMMYFUNCTION("""COMPUTED_VALUE"""),"Хант")</f>
        <v>Хант</v>
      </c>
      <c r="C628" s="51"/>
      <c r="D628" s="51"/>
      <c r="E628" s="51"/>
      <c r="F628" s="51"/>
      <c r="G628" s="51"/>
      <c r="H628" s="51"/>
      <c r="I628" s="51"/>
      <c r="J628" s="51"/>
    </row>
    <row r="629">
      <c r="A629" s="51" t="str">
        <f>IFERROR(__xludf.DUMMYFUNCTION("""COMPUTED_VALUE"""),"Шико")</f>
        <v>Шико</v>
      </c>
      <c r="B629" s="51" t="str">
        <f>IFERROR(__xludf.DUMMYFUNCTION("""COMPUTED_VALUE"""),"Шико")</f>
        <v>Шико</v>
      </c>
      <c r="C629" s="51"/>
      <c r="D629" s="51"/>
      <c r="E629" s="51"/>
      <c r="F629" s="51"/>
      <c r="G629" s="51"/>
      <c r="H629" s="51"/>
      <c r="I629" s="51"/>
      <c r="J629" s="51"/>
    </row>
    <row r="630">
      <c r="A630" s="51" t="str">
        <f>IFERROR(__xludf.DUMMYFUNCTION("""COMPUTED_VALUE"""),"Лоуренс ")</f>
        <v>Лоуренс </v>
      </c>
      <c r="B630" s="51" t="str">
        <f>IFERROR(__xludf.DUMMYFUNCTION("""COMPUTED_VALUE"""),"Рис")</f>
        <v>Рис</v>
      </c>
      <c r="C630" s="51"/>
      <c r="D630" s="51"/>
      <c r="E630" s="51"/>
      <c r="F630" s="51"/>
      <c r="G630" s="51"/>
      <c r="H630" s="51"/>
      <c r="I630" s="51"/>
      <c r="J630" s="51"/>
    </row>
    <row r="631">
      <c r="A631" s="51" t="str">
        <f>IFERROR(__xludf.DUMMYFUNCTION("""COMPUTED_VALUE"""),"Анна")</f>
        <v>Анна</v>
      </c>
      <c r="B631" s="51" t="str">
        <f>IFERROR(__xludf.DUMMYFUNCTION("""COMPUTED_VALUE"""),"Каренина")</f>
        <v>Каренина</v>
      </c>
      <c r="C631" s="51"/>
      <c r="D631" s="51"/>
      <c r="E631" s="51"/>
      <c r="F631" s="51"/>
      <c r="G631" s="51"/>
      <c r="H631" s="51"/>
      <c r="I631" s="51"/>
      <c r="J631" s="51"/>
    </row>
    <row r="632">
      <c r="A632" s="51" t="str">
        <f>IFERROR(__xludf.DUMMYFUNCTION("""COMPUTED_VALUE"""),"Фродо")</f>
        <v>Фродо</v>
      </c>
      <c r="B632" s="51" t="str">
        <f>IFERROR(__xludf.DUMMYFUNCTION("""COMPUTED_VALUE"""),"Бэггинс")</f>
        <v>Бэггинс</v>
      </c>
      <c r="C632" s="51"/>
      <c r="D632" s="51"/>
      <c r="E632" s="51"/>
      <c r="F632" s="51"/>
      <c r="G632" s="51"/>
      <c r="H632" s="51"/>
      <c r="I632" s="51"/>
      <c r="J632" s="51"/>
    </row>
    <row r="633">
      <c r="A633" s="51" t="str">
        <f>IFERROR(__xludf.DUMMYFUNCTION("""COMPUTED_VALUE"""),"Женя")</f>
        <v>Женя</v>
      </c>
      <c r="B633" s="51" t="str">
        <f>IFERROR(__xludf.DUMMYFUNCTION("""COMPUTED_VALUE"""),"ё")</f>
        <v>ё</v>
      </c>
      <c r="C633" s="51"/>
      <c r="D633" s="51"/>
      <c r="E633" s="51"/>
      <c r="F633" s="51"/>
      <c r="G633" s="51"/>
      <c r="H633" s="51"/>
      <c r="I633" s="51"/>
      <c r="J633" s="51"/>
    </row>
    <row r="634">
      <c r="A634" s="51" t="str">
        <f>IFERROR(__xludf.DUMMYFUNCTION("""COMPUTED_VALUE"""),"Яна")</f>
        <v>Яна</v>
      </c>
      <c r="B634" s="51" t="str">
        <f>IFERROR(__xludf.DUMMYFUNCTION("""COMPUTED_VALUE"""),"Рыжий")</f>
        <v>Рыжий</v>
      </c>
      <c r="C634" s="51"/>
      <c r="D634" s="51"/>
      <c r="E634" s="51"/>
      <c r="F634" s="51"/>
      <c r="G634" s="51"/>
      <c r="H634" s="51"/>
      <c r="I634" s="51"/>
      <c r="J634" s="51"/>
    </row>
    <row r="635">
      <c r="A635" s="51" t="str">
        <f>IFERROR(__xludf.DUMMYFUNCTION("""COMPUTED_VALUE"""),"Глубокослав")</f>
        <v>Глубокослав</v>
      </c>
      <c r="B635" s="51" t="str">
        <f>IFERROR(__xludf.DUMMYFUNCTION("""COMPUTED_VALUE"""),"Тонкий")</f>
        <v>Тонкий</v>
      </c>
      <c r="C635" s="51"/>
      <c r="D635" s="51"/>
      <c r="E635" s="51"/>
      <c r="F635" s="51"/>
      <c r="G635" s="51"/>
      <c r="H635" s="51"/>
      <c r="I635" s="51"/>
      <c r="J635" s="51"/>
    </row>
    <row r="636">
      <c r="A636" s="51" t="str">
        <f>IFERROR(__xludf.DUMMYFUNCTION("""COMPUTED_VALUE"""),"Хэнк")</f>
        <v>Хэнк</v>
      </c>
      <c r="B636" s="51" t="str">
        <f>IFERROR(__xludf.DUMMYFUNCTION("""COMPUTED_VALUE"""),"Риарден")</f>
        <v>Риарден</v>
      </c>
      <c r="C636" s="51"/>
      <c r="D636" s="51"/>
      <c r="E636" s="51"/>
      <c r="F636" s="51"/>
      <c r="G636" s="51"/>
      <c r="H636" s="51"/>
      <c r="I636" s="51"/>
      <c r="J636" s="51"/>
    </row>
    <row r="637">
      <c r="A637" s="51" t="str">
        <f>IFERROR(__xludf.DUMMYFUNCTION("""COMPUTED_VALUE"""),"Человек ")</f>
        <v>Человек </v>
      </c>
      <c r="B637" s="51" t="str">
        <f>IFERROR(__xludf.DUMMYFUNCTION("""COMPUTED_VALUE"""),"Паук")</f>
        <v>Паук</v>
      </c>
      <c r="C637" s="51"/>
      <c r="D637" s="51"/>
      <c r="E637" s="51"/>
      <c r="F637" s="51"/>
      <c r="G637" s="51"/>
      <c r="H637" s="51"/>
      <c r="I637" s="51"/>
      <c r="J637" s="51"/>
    </row>
    <row r="638">
      <c r="A638" s="51" t="str">
        <f>IFERROR(__xludf.DUMMYFUNCTION("""COMPUTED_VALUE"""),"Тор")</f>
        <v>Тор</v>
      </c>
      <c r="B638" s="51" t="str">
        <f>IFERROR(__xludf.DUMMYFUNCTION("""COMPUTED_VALUE"""),"Одинсон")</f>
        <v>Одинсон</v>
      </c>
      <c r="C638" s="51"/>
      <c r="D638" s="51"/>
      <c r="E638" s="51"/>
      <c r="F638" s="51"/>
      <c r="G638" s="51"/>
      <c r="H638" s="51"/>
      <c r="I638" s="51"/>
      <c r="J638" s="51"/>
    </row>
    <row r="639">
      <c r="A639" s="51" t="str">
        <f>IFERROR(__xludf.DUMMYFUNCTION("""COMPUTED_VALUE"""),"Евгений")</f>
        <v>Евгений</v>
      </c>
      <c r="B639" s="51" t="str">
        <f>IFERROR(__xludf.DUMMYFUNCTION("""COMPUTED_VALUE"""),"Онегин")</f>
        <v>Онегин</v>
      </c>
      <c r="C639" s="51"/>
      <c r="D639" s="51"/>
      <c r="E639" s="51"/>
      <c r="F639" s="51"/>
      <c r="G639" s="51"/>
      <c r="H639" s="51"/>
      <c r="I639" s="51"/>
      <c r="J639" s="51"/>
    </row>
    <row r="640">
      <c r="A640" s="51" t="str">
        <f>IFERROR(__xludf.DUMMYFUNCTION("""COMPUTED_VALUE"""),"Влад ")</f>
        <v>Влад </v>
      </c>
      <c r="B640" s="51" t="str">
        <f>IFERROR(__xludf.DUMMYFUNCTION("""COMPUTED_VALUE"""),"Череватый")</f>
        <v>Череватый</v>
      </c>
      <c r="C640" s="51"/>
      <c r="D640" s="51"/>
      <c r="E640" s="51"/>
      <c r="F640" s="51"/>
      <c r="G640" s="51"/>
      <c r="H640" s="51"/>
      <c r="I640" s="51"/>
      <c r="J640" s="51"/>
    </row>
    <row r="641">
      <c r="A641" s="51" t="str">
        <f>IFERROR(__xludf.DUMMYFUNCTION("""COMPUTED_VALUE"""),"Омон")</f>
        <v>Омон</v>
      </c>
      <c r="B641" s="51" t="str">
        <f>IFERROR(__xludf.DUMMYFUNCTION("""COMPUTED_VALUE"""),"Ра")</f>
        <v>Ра</v>
      </c>
      <c r="C641" s="51"/>
      <c r="D641" s="51"/>
      <c r="E641" s="51"/>
      <c r="F641" s="51"/>
      <c r="G641" s="51"/>
      <c r="H641" s="51"/>
      <c r="I641" s="51"/>
      <c r="J641" s="51"/>
    </row>
    <row r="642">
      <c r="A642" s="51" t="str">
        <f>IFERROR(__xludf.DUMMYFUNCTION("""COMPUTED_VALUE"""),"Светлана")</f>
        <v>Светлана</v>
      </c>
      <c r="B642" s="51" t="str">
        <f>IFERROR(__xludf.DUMMYFUNCTION("""COMPUTED_VALUE"""),"Романова")</f>
        <v>Романова</v>
      </c>
      <c r="C642" s="51"/>
      <c r="D642" s="51"/>
      <c r="E642" s="51"/>
      <c r="F642" s="51"/>
      <c r="G642" s="51"/>
      <c r="H642" s="51"/>
      <c r="I642" s="51"/>
      <c r="J642" s="51"/>
    </row>
    <row r="643">
      <c r="A643" s="51" t="str">
        <f>IFERROR(__xludf.DUMMYFUNCTION("""COMPUTED_VALUE"""),"Скартетт")</f>
        <v>Скартетт</v>
      </c>
      <c r="B643" s="51" t="str">
        <f>IFERROR(__xludf.DUMMYFUNCTION("""COMPUTED_VALUE"""),"О""Хара")</f>
        <v>О"Хара</v>
      </c>
      <c r="C643" s="51"/>
      <c r="D643" s="51"/>
      <c r="E643" s="51"/>
      <c r="F643" s="51"/>
      <c r="G643" s="51"/>
      <c r="H643" s="51"/>
      <c r="I643" s="51"/>
      <c r="J643" s="51"/>
    </row>
    <row r="644">
      <c r="A644" s="51" t="str">
        <f>IFERROR(__xludf.DUMMYFUNCTION("""COMPUTED_VALUE"""),"Том")</f>
        <v>Том</v>
      </c>
      <c r="B644" s="51" t="str">
        <f>IFERROR(__xludf.DUMMYFUNCTION("""COMPUTED_VALUE"""),"Реддл")</f>
        <v>Реддл</v>
      </c>
      <c r="C644" s="51"/>
      <c r="D644" s="51"/>
      <c r="E644" s="51"/>
      <c r="F644" s="51"/>
      <c r="G644" s="51"/>
      <c r="H644" s="51"/>
      <c r="I644" s="51"/>
      <c r="J644" s="51"/>
    </row>
    <row r="645">
      <c r="A645" s="51" t="str">
        <f>IFERROR(__xludf.DUMMYFUNCTION("""COMPUTED_VALUE"""),"Питер")</f>
        <v>Питер</v>
      </c>
      <c r="B645" s="51" t="str">
        <f>IFERROR(__xludf.DUMMYFUNCTION("""COMPUTED_VALUE"""),"Пэнн")</f>
        <v>Пэнн</v>
      </c>
      <c r="C645" s="51"/>
      <c r="D645" s="51"/>
      <c r="E645" s="51"/>
      <c r="F645" s="51"/>
      <c r="G645" s="51"/>
      <c r="H645" s="51"/>
      <c r="I645" s="51"/>
      <c r="J645" s="51"/>
    </row>
    <row r="646">
      <c r="A646" s="51" t="str">
        <f>IFERROR(__xludf.DUMMYFUNCTION("""COMPUTED_VALUE"""),"Антон")</f>
        <v>Антон</v>
      </c>
      <c r="B646" s="51" t="str">
        <f>IFERROR(__xludf.DUMMYFUNCTION("""COMPUTED_VALUE"""),"Городецкий")</f>
        <v>Городецкий</v>
      </c>
      <c r="C646" s="51"/>
      <c r="D646" s="51"/>
      <c r="E646" s="51"/>
      <c r="F646" s="51"/>
      <c r="G646" s="51"/>
      <c r="H646" s="51"/>
      <c r="I646" s="51"/>
      <c r="J646" s="51"/>
    </row>
    <row r="647">
      <c r="A647" s="51" t="str">
        <f>IFERROR(__xludf.DUMMYFUNCTION("""COMPUTED_VALUE"""),"Александр")</f>
        <v>Александр</v>
      </c>
      <c r="B647" s="51" t="str">
        <f>IFERROR(__xludf.DUMMYFUNCTION("""COMPUTED_VALUE"""),"Пушкин")</f>
        <v>Пушкин</v>
      </c>
      <c r="C647" s="51"/>
      <c r="D647" s="51"/>
      <c r="E647" s="51"/>
      <c r="F647" s="51"/>
      <c r="G647" s="51"/>
      <c r="H647" s="51"/>
      <c r="I647" s="51"/>
      <c r="J647" s="51"/>
    </row>
    <row r="648">
      <c r="A648" s="51" t="str">
        <f>IFERROR(__xludf.DUMMYFUNCTION("""COMPUTED_VALUE"""),"Паша ")</f>
        <v>Паша </v>
      </c>
      <c r="B648" s="51" t="str">
        <f>IFERROR(__xludf.DUMMYFUNCTION("""COMPUTED_VALUE"""),"Техник")</f>
        <v>Техник</v>
      </c>
      <c r="C648" s="51"/>
      <c r="D648" s="51"/>
      <c r="E648" s="51"/>
      <c r="F648" s="51"/>
      <c r="G648" s="51"/>
      <c r="H648" s="51"/>
      <c r="I648" s="51"/>
      <c r="J648" s="51"/>
    </row>
    <row r="649">
      <c r="A649" s="51" t="str">
        <f>IFERROR(__xludf.DUMMYFUNCTION("""COMPUTED_VALUE"""),"Принц")</f>
        <v>Принц</v>
      </c>
      <c r="B649" s="51" t="str">
        <f>IFERROR(__xludf.DUMMYFUNCTION("""COMPUTED_VALUE"""),"Маленький")</f>
        <v>Маленький</v>
      </c>
      <c r="C649" s="51"/>
      <c r="D649" s="51"/>
      <c r="E649" s="51"/>
      <c r="F649" s="51"/>
      <c r="G649" s="51"/>
      <c r="H649" s="51"/>
      <c r="I649" s="51"/>
      <c r="J649" s="51"/>
    </row>
    <row r="650">
      <c r="A650" s="51" t="str">
        <f>IFERROR(__xludf.DUMMYFUNCTION("""COMPUTED_VALUE"""),"Кот")</f>
        <v>Кот</v>
      </c>
      <c r="B650" s="51" t="str">
        <f>IFERROR(__xludf.DUMMYFUNCTION("""COMPUTED_VALUE"""),"Бегемот")</f>
        <v>Бегемот</v>
      </c>
      <c r="C650" s="51"/>
      <c r="D650" s="51"/>
      <c r="E650" s="51"/>
      <c r="F650" s="51"/>
      <c r="G650" s="51"/>
      <c r="H650" s="51"/>
      <c r="I650" s="51"/>
      <c r="J650" s="51"/>
    </row>
    <row r="651">
      <c r="A651" s="51" t="str">
        <f>IFERROR(__xludf.DUMMYFUNCTION("""COMPUTED_VALUE"""),"Джэй")</f>
        <v>Джэй</v>
      </c>
      <c r="B651" s="51" t="str">
        <f>IFERROR(__xludf.DUMMYFUNCTION("""COMPUTED_VALUE"""),"Гэтсби")</f>
        <v>Гэтсби</v>
      </c>
      <c r="C651" s="51"/>
      <c r="D651" s="51"/>
      <c r="E651" s="51"/>
      <c r="F651" s="51"/>
      <c r="G651" s="51"/>
      <c r="H651" s="51"/>
      <c r="I651" s="51"/>
      <c r="J651" s="51"/>
    </row>
    <row r="652">
      <c r="A652" s="51" t="str">
        <f>IFERROR(__xludf.DUMMYFUNCTION("""COMPUTED_VALUE"""),"Тейлор")</f>
        <v>Тейлор</v>
      </c>
      <c r="B652" s="51" t="str">
        <f>IFERROR(__xludf.DUMMYFUNCTION("""COMPUTED_VALUE"""),"Эберт")</f>
        <v>Эберт</v>
      </c>
      <c r="C652" s="51"/>
      <c r="D652" s="51"/>
      <c r="E652" s="51"/>
      <c r="F652" s="51"/>
      <c r="G652" s="51"/>
      <c r="H652" s="51"/>
      <c r="I652" s="51"/>
      <c r="J652" s="51"/>
    </row>
    <row r="653">
      <c r="A653" s="51" t="str">
        <f>IFERROR(__xludf.DUMMYFUNCTION("""COMPUTED_VALUE"""),"евгений")</f>
        <v>евгений</v>
      </c>
      <c r="B653" s="51" t="str">
        <f>IFERROR(__xludf.DUMMYFUNCTION("""COMPUTED_VALUE"""),"онегин")</f>
        <v>онегин</v>
      </c>
      <c r="C653" s="51"/>
      <c r="D653" s="51"/>
      <c r="E653" s="51"/>
      <c r="F653" s="51"/>
      <c r="G653" s="51"/>
      <c r="H653" s="51"/>
      <c r="I653" s="51"/>
      <c r="J653" s="51"/>
    </row>
    <row r="654">
      <c r="A654" s="51" t="str">
        <f>IFERROR(__xludf.DUMMYFUNCTION("""COMPUTED_VALUE"""),"Джейн")</f>
        <v>Джейн</v>
      </c>
      <c r="B654" s="51" t="str">
        <f>IFERROR(__xludf.DUMMYFUNCTION("""COMPUTED_VALUE"""),"Эйр")</f>
        <v>Эйр</v>
      </c>
      <c r="C654" s="51"/>
      <c r="D654" s="51"/>
      <c r="E654" s="51"/>
      <c r="F654" s="51"/>
      <c r="G654" s="51"/>
      <c r="H654" s="51"/>
      <c r="I654" s="51"/>
      <c r="J654" s="51"/>
    </row>
    <row r="655">
      <c r="A655" s="51" t="str">
        <f>IFERROR(__xludf.DUMMYFUNCTION("""COMPUTED_VALUE"""),"Кот")</f>
        <v>Кот</v>
      </c>
      <c r="B655" s="51" t="str">
        <f>IFERROR(__xludf.DUMMYFUNCTION("""COMPUTED_VALUE"""),"Матроскин")</f>
        <v>Матроскин</v>
      </c>
      <c r="C655" s="51"/>
      <c r="D655" s="51"/>
      <c r="E655" s="51"/>
      <c r="F655" s="51"/>
      <c r="G655" s="51"/>
      <c r="H655" s="51"/>
      <c r="I655" s="51"/>
      <c r="J655" s="51"/>
    </row>
    <row r="656">
      <c r="A656" s="51" t="str">
        <f>IFERROR(__xludf.DUMMYFUNCTION("""COMPUTED_VALUE"""),"Кот по имени")</f>
        <v>Кот по имени</v>
      </c>
      <c r="B656" s="51" t="str">
        <f>IFERROR(__xludf.DUMMYFUNCTION("""COMPUTED_VALUE"""),"Боб")</f>
        <v>Боб</v>
      </c>
      <c r="C656" s="51"/>
      <c r="D656" s="51"/>
      <c r="E656" s="51"/>
      <c r="F656" s="51"/>
      <c r="G656" s="51"/>
      <c r="H656" s="51"/>
      <c r="I656" s="51"/>
      <c r="J656" s="51"/>
    </row>
    <row r="657">
      <c r="A657" s="51" t="str">
        <f>IFERROR(__xludf.DUMMYFUNCTION("""COMPUTED_VALUE"""),"Стич")</f>
        <v>Стич</v>
      </c>
      <c r="B657" s="51"/>
      <c r="C657" s="51"/>
      <c r="D657" s="51"/>
      <c r="E657" s="51"/>
      <c r="F657" s="51"/>
      <c r="G657" s="51"/>
      <c r="H657" s="51"/>
      <c r="I657" s="51"/>
      <c r="J657" s="51"/>
    </row>
    <row r="658">
      <c r="A658" s="51" t="str">
        <f>IFERROR(__xludf.DUMMYFUNCTION("""COMPUTED_VALUE"""),"Роллинг")</f>
        <v>Роллинг</v>
      </c>
      <c r="B658" s="51" t="str">
        <f>IFERROR(__xludf.DUMMYFUNCTION("""COMPUTED_VALUE"""),"Стоунз")</f>
        <v>Стоунз</v>
      </c>
      <c r="C658" s="51"/>
      <c r="D658" s="51"/>
      <c r="E658" s="51"/>
      <c r="F658" s="51"/>
      <c r="G658" s="51"/>
      <c r="H658" s="51"/>
      <c r="I658" s="51"/>
      <c r="J658" s="51"/>
    </row>
    <row r="659">
      <c r="A659" s="51" t="str">
        <f>IFERROR(__xludf.DUMMYFUNCTION("""COMPUTED_VALUE"""),"Джус")</f>
        <v>Джус</v>
      </c>
      <c r="B659" s="51" t="str">
        <f>IFERROR(__xludf.DUMMYFUNCTION("""COMPUTED_VALUE"""),"Ворлд")</f>
        <v>Ворлд</v>
      </c>
      <c r="C659" s="51"/>
      <c r="D659" s="51"/>
      <c r="E659" s="51"/>
      <c r="F659" s="51"/>
      <c r="G659" s="51"/>
      <c r="H659" s="51"/>
      <c r="I659" s="51"/>
      <c r="J659" s="51"/>
    </row>
    <row r="660">
      <c r="A660" s="51" t="str">
        <f>IFERROR(__xludf.DUMMYFUNCTION("""COMPUTED_VALUE"""),"Марк")</f>
        <v>Марк</v>
      </c>
      <c r="B660" s="51" t="str">
        <f>IFERROR(__xludf.DUMMYFUNCTION("""COMPUTED_VALUE"""),"Уотни")</f>
        <v>Уотни</v>
      </c>
      <c r="C660" s="51"/>
      <c r="D660" s="51"/>
      <c r="E660" s="51"/>
      <c r="F660" s="51"/>
      <c r="G660" s="51"/>
      <c r="H660" s="51"/>
      <c r="I660" s="51"/>
      <c r="J660" s="51"/>
    </row>
    <row r="661">
      <c r="A661" s="51" t="str">
        <f>IFERROR(__xludf.DUMMYFUNCTION("""COMPUTED_VALUE"""),"Павел")</f>
        <v>Павел</v>
      </c>
      <c r="B661" s="51" t="str">
        <f>IFERROR(__xludf.DUMMYFUNCTION("""COMPUTED_VALUE"""),"Корчагин")</f>
        <v>Корчагин</v>
      </c>
      <c r="C661" s="51"/>
      <c r="D661" s="51"/>
      <c r="E661" s="51"/>
      <c r="F661" s="51"/>
      <c r="G661" s="51"/>
      <c r="H661" s="51"/>
      <c r="I661" s="51"/>
      <c r="J661" s="51"/>
    </row>
    <row r="662">
      <c r="A662" s="51" t="str">
        <f>IFERROR(__xludf.DUMMYFUNCTION("""COMPUTED_VALUE"""),"Антон")</f>
        <v>Антон</v>
      </c>
      <c r="B662" s="51" t="str">
        <f>IFERROR(__xludf.DUMMYFUNCTION("""COMPUTED_VALUE"""),"ЛЕКЛ")</f>
        <v>ЛЕКЛ</v>
      </c>
      <c r="C662" s="51"/>
      <c r="D662" s="51"/>
      <c r="E662" s="51"/>
      <c r="F662" s="51"/>
      <c r="G662" s="51"/>
      <c r="H662" s="51"/>
      <c r="I662" s="51"/>
      <c r="J662" s="51"/>
    </row>
    <row r="663">
      <c r="A663" s="51" t="str">
        <f>IFERROR(__xludf.DUMMYFUNCTION("""COMPUTED_VALUE"""),"Люля")</f>
        <v>Люля</v>
      </c>
      <c r="B663" s="51" t="str">
        <f>IFERROR(__xludf.DUMMYFUNCTION("""COMPUTED_VALUE"""),"Кебаб")</f>
        <v>Кебаб</v>
      </c>
      <c r="C663" s="51"/>
      <c r="D663" s="51"/>
      <c r="E663" s="51"/>
      <c r="F663" s="51"/>
      <c r="G663" s="51"/>
      <c r="H663" s="51"/>
      <c r="I663" s="51"/>
      <c r="J663" s="51"/>
    </row>
    <row r="664">
      <c r="A664" s="51" t="str">
        <f>IFERROR(__xludf.DUMMYFUNCTION("""COMPUTED_VALUE"""),"Гарри")</f>
        <v>Гарри</v>
      </c>
      <c r="B664" s="51" t="str">
        <f>IFERROR(__xludf.DUMMYFUNCTION("""COMPUTED_VALUE"""),"Поттер")</f>
        <v>Поттер</v>
      </c>
      <c r="C664" s="51"/>
      <c r="D664" s="51"/>
      <c r="E664" s="51"/>
      <c r="F664" s="51"/>
      <c r="G664" s="51"/>
      <c r="H664" s="51"/>
      <c r="I664" s="51"/>
      <c r="J664" s="51"/>
    </row>
    <row r="665">
      <c r="A665" s="51" t="str">
        <f>IFERROR(__xludf.DUMMYFUNCTION("""COMPUTED_VALUE"""),"Стивен")</f>
        <v>Стивен</v>
      </c>
      <c r="B665" s="51" t="str">
        <f>IFERROR(__xludf.DUMMYFUNCTION("""COMPUTED_VALUE"""),"Кови")</f>
        <v>Кови</v>
      </c>
      <c r="C665" s="51"/>
      <c r="D665" s="51"/>
      <c r="E665" s="51"/>
      <c r="F665" s="51"/>
      <c r="G665" s="51"/>
      <c r="H665" s="51"/>
      <c r="I665" s="51"/>
      <c r="J665" s="51"/>
    </row>
    <row r="666">
      <c r="A666" s="51" t="str">
        <f>IFERROR(__xludf.DUMMYFUNCTION("""COMPUTED_VALUE"""),"Геральт")</f>
        <v>Геральт</v>
      </c>
      <c r="B666" s="51" t="str">
        <f>IFERROR(__xludf.DUMMYFUNCTION("""COMPUTED_VALUE"""),"ИзРивии")</f>
        <v>ИзРивии</v>
      </c>
      <c r="C666" s="51"/>
      <c r="D666" s="51"/>
      <c r="E666" s="51"/>
      <c r="F666" s="51"/>
      <c r="G666" s="51"/>
      <c r="H666" s="51"/>
      <c r="I666" s="51"/>
      <c r="J666" s="51"/>
    </row>
    <row r="667">
      <c r="A667" s="51" t="str">
        <f>IFERROR(__xludf.DUMMYFUNCTION("""COMPUTED_VALUE"""),"Евгений")</f>
        <v>Евгений</v>
      </c>
      <c r="B667" s="51" t="str">
        <f>IFERROR(__xludf.DUMMYFUNCTION("""COMPUTED_VALUE"""),"Онегин Второй")</f>
        <v>Онегин Второй</v>
      </c>
      <c r="C667" s="51"/>
      <c r="D667" s="51"/>
      <c r="E667" s="51"/>
      <c r="F667" s="51"/>
      <c r="G667" s="51"/>
      <c r="H667" s="51"/>
      <c r="I667" s="51"/>
      <c r="J667" s="51"/>
    </row>
    <row r="668">
      <c r="A668" s="51" t="str">
        <f>IFERROR(__xludf.DUMMYFUNCTION("""COMPUTED_VALUE"""),"Пэппи")</f>
        <v>Пэппи</v>
      </c>
      <c r="B668" s="51" t="str">
        <f>IFERROR(__xludf.DUMMYFUNCTION("""COMPUTED_VALUE"""),"ДлинныйЧулок")</f>
        <v>ДлинныйЧулок</v>
      </c>
      <c r="C668" s="51"/>
      <c r="D668" s="51"/>
      <c r="E668" s="51"/>
      <c r="F668" s="51"/>
      <c r="G668" s="51"/>
      <c r="H668" s="51"/>
      <c r="I668" s="51"/>
      <c r="J668" s="51"/>
    </row>
    <row r="669">
      <c r="A669" s="51" t="str">
        <f>IFERROR(__xludf.DUMMYFUNCTION("""COMPUTED_VALUE"""),"Конь")</f>
        <v>Конь</v>
      </c>
      <c r="B669" s="51" t="str">
        <f>IFERROR(__xludf.DUMMYFUNCTION("""COMPUTED_VALUE"""),"Бо-джек")</f>
        <v>Бо-джек</v>
      </c>
      <c r="C669" s="51"/>
      <c r="D669" s="51"/>
      <c r="E669" s="51"/>
      <c r="F669" s="51"/>
      <c r="G669" s="51"/>
      <c r="H669" s="51"/>
      <c r="I669" s="51"/>
      <c r="J669" s="51"/>
    </row>
    <row r="670">
      <c r="A670" s="51" t="str">
        <f>IFERROR(__xludf.DUMMYFUNCTION("""COMPUTED_VALUE"""),"Золушка")</f>
        <v>Золушка</v>
      </c>
      <c r="B670" s="51" t="str">
        <f>IFERROR(__xludf.DUMMYFUNCTION("""COMPUTED_VALUE"""),"Хорошая")</f>
        <v>Хорошая</v>
      </c>
      <c r="C670" s="51"/>
      <c r="D670" s="51"/>
      <c r="E670" s="51"/>
      <c r="F670" s="51"/>
      <c r="G670" s="51"/>
      <c r="H670" s="51"/>
      <c r="I670" s="51"/>
      <c r="J670" s="51"/>
    </row>
    <row r="671">
      <c r="A671" s="51" t="str">
        <f>IFERROR(__xludf.DUMMYFUNCTION("""COMPUTED_VALUE"""),"Кот")</f>
        <v>Кот</v>
      </c>
      <c r="B671" s="51" t="str">
        <f>IFERROR(__xludf.DUMMYFUNCTION("""COMPUTED_VALUE"""),"Леопольд")</f>
        <v>Леопольд</v>
      </c>
      <c r="C671" s="51"/>
      <c r="D671" s="51"/>
      <c r="E671" s="51"/>
      <c r="F671" s="51"/>
      <c r="G671" s="51"/>
      <c r="H671" s="51"/>
      <c r="I671" s="51"/>
      <c r="J671" s="51"/>
    </row>
    <row r="672">
      <c r="A672" s="51" t="str">
        <f>IFERROR(__xludf.DUMMYFUNCTION("""COMPUTED_VALUE"""),"Дон")</f>
        <v>Дон</v>
      </c>
      <c r="B672" s="51" t="str">
        <f>IFERROR(__xludf.DUMMYFUNCTION("""COMPUTED_VALUE"""),"Кихот")</f>
        <v>Кихот</v>
      </c>
      <c r="C672" s="51"/>
      <c r="D672" s="51"/>
      <c r="E672" s="51"/>
      <c r="F672" s="51"/>
      <c r="G672" s="51"/>
      <c r="H672" s="51"/>
      <c r="I672" s="51"/>
      <c r="J672" s="51"/>
    </row>
    <row r="673">
      <c r="A673" s="51" t="str">
        <f>IFERROR(__xludf.DUMMYFUNCTION("""COMPUTED_VALUE"""),"Эдвард")</f>
        <v>Эдвард</v>
      </c>
      <c r="B673" s="51" t="str">
        <f>IFERROR(__xludf.DUMMYFUNCTION("""COMPUTED_VALUE"""),"Каллен")</f>
        <v>Каллен</v>
      </c>
      <c r="C673" s="51"/>
      <c r="D673" s="51"/>
      <c r="E673" s="51"/>
      <c r="F673" s="51"/>
      <c r="G673" s="51"/>
      <c r="H673" s="51"/>
      <c r="I673" s="51"/>
      <c r="J673" s="51"/>
    </row>
    <row r="674">
      <c r="A674" s="51" t="str">
        <f>IFERROR(__xludf.DUMMYFUNCTION("""COMPUTED_VALUE"""),"Остап")</f>
        <v>Остап</v>
      </c>
      <c r="B674" s="51" t="str">
        <f>IFERROR(__xludf.DUMMYFUNCTION("""COMPUTED_VALUE"""),"Бендер")</f>
        <v>Бендер</v>
      </c>
      <c r="C674" s="51"/>
      <c r="D674" s="51"/>
      <c r="E674" s="51"/>
      <c r="F674" s="51"/>
      <c r="G674" s="51"/>
      <c r="H674" s="51"/>
      <c r="I674" s="51"/>
      <c r="J674" s="51"/>
    </row>
    <row r="675">
      <c r="A675" s="51" t="str">
        <f>IFERROR(__xludf.DUMMYFUNCTION("""COMPUTED_VALUE"""),"ergerg")</f>
        <v>ergerg</v>
      </c>
      <c r="B675" s="51" t="str">
        <f>IFERROR(__xludf.DUMMYFUNCTION("""COMPUTED_VALUE"""),"ergerg")</f>
        <v>ergerg</v>
      </c>
      <c r="C675" s="51"/>
      <c r="D675" s="51"/>
      <c r="E675" s="51"/>
      <c r="F675" s="51"/>
      <c r="G675" s="51"/>
      <c r="H675" s="51"/>
      <c r="I675" s="51"/>
      <c r="J675" s="51"/>
    </row>
    <row r="676">
      <c r="A676" s="51" t="str">
        <f>IFERROR(__xludf.DUMMYFUNCTION("""COMPUTED_VALUE"""),"Кот")</f>
        <v>Кот</v>
      </c>
      <c r="B676" s="51" t="str">
        <f>IFERROR(__xludf.DUMMYFUNCTION("""COMPUTED_VALUE"""),"В сапогах")</f>
        <v>В сапогах</v>
      </c>
      <c r="C676" s="51"/>
      <c r="D676" s="51"/>
      <c r="E676" s="51"/>
      <c r="F676" s="51"/>
      <c r="G676" s="51"/>
      <c r="H676" s="51"/>
      <c r="I676" s="51"/>
      <c r="J676" s="51"/>
    </row>
    <row r="677">
      <c r="A677" s="51" t="str">
        <f>IFERROR(__xludf.DUMMYFUNCTION("""COMPUTED_VALUE"""),"Том")</f>
        <v>Том</v>
      </c>
      <c r="B677" s="51" t="str">
        <f>IFERROR(__xludf.DUMMYFUNCTION("""COMPUTED_VALUE"""),"Сойер")</f>
        <v>Сойер</v>
      </c>
      <c r="C677" s="51"/>
      <c r="D677" s="51"/>
      <c r="E677" s="51"/>
      <c r="F677" s="51"/>
      <c r="G677" s="51"/>
      <c r="H677" s="51"/>
      <c r="I677" s="51"/>
      <c r="J677" s="51"/>
    </row>
    <row r="678">
      <c r="A678" s="51" t="str">
        <f>IFERROR(__xludf.DUMMYFUNCTION("""COMPUTED_VALUE"""),"Родион ")</f>
        <v>Родион </v>
      </c>
      <c r="B678" s="51" t="str">
        <f>IFERROR(__xludf.DUMMYFUNCTION("""COMPUTED_VALUE"""),"Раскольников")</f>
        <v>Раскольников</v>
      </c>
      <c r="C678" s="51"/>
      <c r="D678" s="51"/>
      <c r="E678" s="51"/>
      <c r="F678" s="51"/>
      <c r="G678" s="51"/>
      <c r="H678" s="51"/>
      <c r="I678" s="51"/>
      <c r="J678" s="51"/>
    </row>
    <row r="679">
      <c r="A679" s="51" t="str">
        <f>IFERROR(__xludf.DUMMYFUNCTION("""COMPUTED_VALUE"""),"мишка")</f>
        <v>мишка</v>
      </c>
      <c r="B679" s="51" t="str">
        <f>IFERROR(__xludf.DUMMYFUNCTION("""COMPUTED_VALUE"""),"пух")</f>
        <v>пух</v>
      </c>
      <c r="C679" s="51"/>
      <c r="D679" s="51"/>
      <c r="E679" s="51"/>
      <c r="F679" s="51"/>
      <c r="G679" s="51"/>
      <c r="H679" s="51"/>
      <c r="I679" s="51"/>
      <c r="J679" s="51"/>
    </row>
    <row r="680">
      <c r="A680" s="51" t="str">
        <f>IFERROR(__xludf.DUMMYFUNCTION("""COMPUTED_VALUE"""),"Дим")</f>
        <v>Дим</v>
      </c>
      <c r="B680" s="51" t="str">
        <f>IFERROR(__xludf.DUMMYFUNCTION("""COMPUTED_VALUE"""),"Юрич")</f>
        <v>Юрич</v>
      </c>
      <c r="C680" s="51"/>
      <c r="D680" s="51"/>
      <c r="E680" s="51"/>
      <c r="F680" s="51"/>
      <c r="G680" s="51"/>
      <c r="H680" s="51"/>
      <c r="I680" s="51"/>
      <c r="J680" s="51"/>
    </row>
    <row r="681">
      <c r="A681" s="51" t="str">
        <f>IFERROR(__xludf.DUMMYFUNCTION("""COMPUTED_VALUE"""),"Дядя")</f>
        <v>Дядя</v>
      </c>
      <c r="B681" s="51" t="str">
        <f>IFERROR(__xludf.DUMMYFUNCTION("""COMPUTED_VALUE"""),"Степа")</f>
        <v>Степа</v>
      </c>
      <c r="C681" s="51"/>
      <c r="D681" s="51"/>
      <c r="E681" s="51"/>
      <c r="F681" s="51"/>
      <c r="G681" s="51"/>
      <c r="H681" s="51"/>
      <c r="I681" s="51"/>
      <c r="J681" s="51"/>
    </row>
    <row r="682">
      <c r="A682" s="51" t="str">
        <f>IFERROR(__xludf.DUMMYFUNCTION("""COMPUTED_VALUE"""),"Алексей")</f>
        <v>Алексей</v>
      </c>
      <c r="B682" s="51" t="str">
        <f>IFERROR(__xludf.DUMMYFUNCTION("""COMPUTED_VALUE"""),"Карамазов")</f>
        <v>Карамазов</v>
      </c>
      <c r="C682" s="51"/>
      <c r="D682" s="51"/>
      <c r="E682" s="51"/>
      <c r="F682" s="51"/>
      <c r="G682" s="51"/>
      <c r="H682" s="51"/>
      <c r="I682" s="51"/>
      <c r="J682" s="51"/>
    </row>
    <row r="683">
      <c r="A683" s="51" t="str">
        <f>IFERROR(__xludf.DUMMYFUNCTION("""COMPUTED_VALUE"""),"Григорий ")</f>
        <v>Григорий </v>
      </c>
      <c r="B683" s="51" t="str">
        <f>IFERROR(__xludf.DUMMYFUNCTION("""COMPUTED_VALUE"""),"Печорин")</f>
        <v>Печорин</v>
      </c>
      <c r="C683" s="51"/>
      <c r="D683" s="51"/>
      <c r="E683" s="51"/>
      <c r="F683" s="51"/>
      <c r="G683" s="51"/>
      <c r="H683" s="51"/>
      <c r="I683" s="51"/>
      <c r="J683" s="51"/>
    </row>
    <row r="684">
      <c r="A684" s="51" t="str">
        <f>IFERROR(__xludf.DUMMYFUNCTION("""COMPUTED_VALUE"""),"Джон ")</f>
        <v>Джон </v>
      </c>
      <c r="B684" s="51" t="str">
        <f>IFERROR(__xludf.DUMMYFUNCTION("""COMPUTED_VALUE"""),"Локк")</f>
        <v>Локк</v>
      </c>
      <c r="C684" s="51"/>
      <c r="D684" s="51"/>
      <c r="E684" s="51"/>
      <c r="F684" s="51"/>
      <c r="G684" s="51"/>
      <c r="H684" s="51"/>
      <c r="I684" s="51"/>
      <c r="J684" s="51"/>
    </row>
    <row r="685">
      <c r="A685" s="51" t="str">
        <f>IFERROR(__xludf.DUMMYFUNCTION("""COMPUTED_VALUE"""),"Чарли ")</f>
        <v>Чарли </v>
      </c>
      <c r="B685" s="51" t="str">
        <f>IFERROR(__xludf.DUMMYFUNCTION("""COMPUTED_VALUE"""),"Гордон")</f>
        <v>Гордон</v>
      </c>
      <c r="C685" s="51"/>
      <c r="D685" s="51"/>
      <c r="E685" s="51"/>
      <c r="F685" s="51"/>
      <c r="G685" s="51"/>
      <c r="H685" s="51"/>
      <c r="I685" s="51"/>
      <c r="J685" s="51"/>
    </row>
    <row r="686">
      <c r="A686" s="51" t="str">
        <f>IFERROR(__xludf.DUMMYFUNCTION("""COMPUTED_VALUE"""),"Мелани ")</f>
        <v>Мелани </v>
      </c>
      <c r="B686" s="51" t="str">
        <f>IFERROR(__xludf.DUMMYFUNCTION("""COMPUTED_VALUE"""),"Гамильтон")</f>
        <v>Гамильтон</v>
      </c>
      <c r="C686" s="51"/>
      <c r="D686" s="51"/>
      <c r="E686" s="51"/>
      <c r="F686" s="51"/>
      <c r="G686" s="51"/>
      <c r="H686" s="51"/>
      <c r="I686" s="51"/>
      <c r="J686" s="51"/>
    </row>
    <row r="687">
      <c r="A687" s="51" t="str">
        <f>IFERROR(__xludf.DUMMYFUNCTION("""COMPUTED_VALUE"""),"Сара")</f>
        <v>Сара</v>
      </c>
      <c r="B687" s="51" t="str">
        <f>IFERROR(__xludf.DUMMYFUNCTION("""COMPUTED_VALUE"""),"Кру")</f>
        <v>Кру</v>
      </c>
      <c r="C687" s="51"/>
      <c r="D687" s="51"/>
      <c r="E687" s="51"/>
      <c r="F687" s="51"/>
      <c r="G687" s="51"/>
      <c r="H687" s="51"/>
      <c r="I687" s="51"/>
      <c r="J687" s="51"/>
    </row>
    <row r="688">
      <c r="A688" s="51" t="str">
        <f>IFERROR(__xludf.DUMMYFUNCTION("""COMPUTED_VALUE"""),"Питер ")</f>
        <v>Питер </v>
      </c>
      <c r="B688" s="51" t="str">
        <f>IFERROR(__xludf.DUMMYFUNCTION("""COMPUTED_VALUE"""),"Паркер")</f>
        <v>Паркер</v>
      </c>
      <c r="C688" s="51"/>
      <c r="D688" s="51"/>
      <c r="E688" s="51"/>
      <c r="F688" s="51"/>
      <c r="G688" s="51"/>
      <c r="H688" s="51"/>
      <c r="I688" s="51"/>
      <c r="J688" s="51"/>
    </row>
    <row r="689">
      <c r="A689" s="51" t="str">
        <f>IFERROR(__xludf.DUMMYFUNCTION("""COMPUTED_VALUE"""),"Томас")</f>
        <v>Томас</v>
      </c>
      <c r="B689" s="51" t="str">
        <f>IFERROR(__xludf.DUMMYFUNCTION("""COMPUTED_VALUE"""),"Рид")</f>
        <v>Рид</v>
      </c>
      <c r="C689" s="51"/>
      <c r="D689" s="51"/>
      <c r="E689" s="51"/>
      <c r="F689" s="51"/>
      <c r="G689" s="51"/>
      <c r="H689" s="51"/>
      <c r="I689" s="51"/>
      <c r="J689" s="51"/>
    </row>
    <row r="690">
      <c r="A690" s="51" t="str">
        <f>IFERROR(__xludf.DUMMYFUNCTION("""COMPUTED_VALUE"""),"Джереми")</f>
        <v>Джереми</v>
      </c>
      <c r="B690" s="51" t="str">
        <f>IFERROR(__xludf.DUMMYFUNCTION("""COMPUTED_VALUE"""),"Фишер")</f>
        <v>Фишер</v>
      </c>
      <c r="C690" s="51"/>
      <c r="D690" s="51"/>
      <c r="E690" s="51"/>
      <c r="F690" s="51"/>
      <c r="G690" s="51"/>
      <c r="H690" s="51"/>
      <c r="I690" s="51"/>
      <c r="J690" s="51"/>
    </row>
    <row r="691">
      <c r="A691" s="51" t="str">
        <f>IFERROR(__xludf.DUMMYFUNCTION("""COMPUTED_VALUE"""),"Солдат")</f>
        <v>Солдат</v>
      </c>
      <c r="B691" s="51" t="str">
        <f>IFERROR(__xludf.DUMMYFUNCTION("""COMPUTED_VALUE"""),"Швейк")</f>
        <v>Швейк</v>
      </c>
      <c r="C691" s="51"/>
      <c r="D691" s="51"/>
      <c r="E691" s="51"/>
      <c r="F691" s="51"/>
      <c r="G691" s="51"/>
      <c r="H691" s="51"/>
      <c r="I691" s="51"/>
      <c r="J691" s="51"/>
    </row>
    <row r="692">
      <c r="A692" s="51" t="str">
        <f>IFERROR(__xludf.DUMMYFUNCTION("""COMPUTED_VALUE"""),"Пол")</f>
        <v>Пол</v>
      </c>
      <c r="B692" s="51" t="str">
        <f>IFERROR(__xludf.DUMMYFUNCTION("""COMPUTED_VALUE"""),"Атрейдес")</f>
        <v>Атрейдес</v>
      </c>
      <c r="C692" s="51"/>
      <c r="D692" s="51"/>
      <c r="E692" s="51"/>
      <c r="F692" s="51"/>
      <c r="G692" s="51"/>
      <c r="H692" s="51"/>
      <c r="I692" s="51"/>
      <c r="J692" s="51"/>
    </row>
    <row r="693">
      <c r="A693" s="51" t="str">
        <f>IFERROR(__xludf.DUMMYFUNCTION("""COMPUTED_VALUE"""),"Том")</f>
        <v>Том</v>
      </c>
      <c r="B693" s="51" t="str">
        <f>IFERROR(__xludf.DUMMYFUNCTION("""COMPUTED_VALUE"""),"Сойер")</f>
        <v>Сойер</v>
      </c>
      <c r="C693" s="51"/>
      <c r="D693" s="51"/>
      <c r="E693" s="51"/>
      <c r="F693" s="51"/>
      <c r="G693" s="51"/>
      <c r="H693" s="51"/>
      <c r="I693" s="51"/>
      <c r="J693" s="51"/>
    </row>
    <row r="694">
      <c r="A694" s="51" t="str">
        <f>IFERROR(__xludf.DUMMYFUNCTION("""COMPUTED_VALUE"""),"Мартин ")</f>
        <v>Мартин </v>
      </c>
      <c r="B694" s="51" t="str">
        <f>IFERROR(__xludf.DUMMYFUNCTION("""COMPUTED_VALUE"""),"Иден")</f>
        <v>Иден</v>
      </c>
      <c r="C694" s="51"/>
      <c r="D694" s="51"/>
      <c r="E694" s="51"/>
      <c r="F694" s="51"/>
      <c r="G694" s="51"/>
      <c r="H694" s="51"/>
      <c r="I694" s="51"/>
      <c r="J694" s="51"/>
    </row>
    <row r="695">
      <c r="A695" s="51" t="str">
        <f>IFERROR(__xludf.DUMMYFUNCTION("""COMPUTED_VALUE"""),"Рет")</f>
        <v>Рет</v>
      </c>
      <c r="B695" s="51" t="str">
        <f>IFERROR(__xludf.DUMMYFUNCTION("""COMPUTED_VALUE"""),"Батлер")</f>
        <v>Батлер</v>
      </c>
      <c r="C695" s="51"/>
      <c r="D695" s="51"/>
      <c r="E695" s="51"/>
      <c r="F695" s="51"/>
      <c r="G695" s="51"/>
      <c r="H695" s="51"/>
      <c r="I695" s="51"/>
      <c r="J695" s="51"/>
    </row>
    <row r="696">
      <c r="A696" s="51" t="str">
        <f>IFERROR(__xludf.DUMMYFUNCTION("""COMPUTED_VALUE"""),"Мартин ")</f>
        <v>Мартин </v>
      </c>
      <c r="B696" s="51" t="str">
        <f>IFERROR(__xludf.DUMMYFUNCTION("""COMPUTED_VALUE"""),"Иден")</f>
        <v>Иден</v>
      </c>
      <c r="C696" s="51"/>
      <c r="D696" s="51"/>
      <c r="E696" s="51"/>
      <c r="F696" s="51"/>
      <c r="G696" s="51"/>
      <c r="H696" s="51"/>
      <c r="I696" s="51"/>
      <c r="J696" s="51"/>
    </row>
    <row r="697">
      <c r="A697" s="51" t="str">
        <f>IFERROR(__xludf.DUMMYFUNCTION("""COMPUTED_VALUE"""),"Артур")</f>
        <v>Артур</v>
      </c>
      <c r="B697" s="51" t="str">
        <f>IFERROR(__xludf.DUMMYFUNCTION("""COMPUTED_VALUE"""),"Морган")</f>
        <v>Морган</v>
      </c>
      <c r="C697" s="51"/>
      <c r="D697" s="51"/>
      <c r="E697" s="51"/>
      <c r="F697" s="51"/>
      <c r="G697" s="51"/>
      <c r="H697" s="51"/>
      <c r="I697" s="51"/>
      <c r="J697" s="51"/>
    </row>
    <row r="698">
      <c r="A698" s="51" t="str">
        <f>IFERROR(__xludf.DUMMYFUNCTION("""COMPUTED_VALUE"""),"Франсиско ")</f>
        <v>Франсиско </v>
      </c>
      <c r="B698" s="51" t="str">
        <f>IFERROR(__xludf.DUMMYFUNCTION("""COMPUTED_VALUE"""),"д'Анкония")</f>
        <v>д'Анкония</v>
      </c>
      <c r="C698" s="51"/>
      <c r="D698" s="51"/>
      <c r="E698" s="51"/>
      <c r="F698" s="51"/>
      <c r="G698" s="51"/>
      <c r="H698" s="51"/>
      <c r="I698" s="51"/>
      <c r="J698" s="51"/>
    </row>
    <row r="699">
      <c r="A699" s="51" t="str">
        <f>IFERROR(__xludf.DUMMYFUNCTION("""COMPUTED_VALUE"""),"Павел")</f>
        <v>Павел</v>
      </c>
      <c r="B699" s="51" t="str">
        <f>IFERROR(__xludf.DUMMYFUNCTION("""COMPUTED_VALUE"""),"Чичиков")</f>
        <v>Чичиков</v>
      </c>
      <c r="C699" s="51"/>
      <c r="D699" s="51"/>
      <c r="E699" s="51"/>
      <c r="F699" s="51"/>
      <c r="G699" s="51"/>
      <c r="H699" s="51"/>
      <c r="I699" s="51"/>
      <c r="J699" s="51"/>
    </row>
    <row r="700">
      <c r="A700" s="51" t="str">
        <f>IFERROR(__xludf.DUMMYFUNCTION("""COMPUTED_VALUE"""),"Лизель")</f>
        <v>Лизель</v>
      </c>
      <c r="B700" s="51" t="str">
        <f>IFERROR(__xludf.DUMMYFUNCTION("""COMPUTED_VALUE"""),"Мемингер")</f>
        <v>Мемингер</v>
      </c>
      <c r="C700" s="51"/>
      <c r="D700" s="51"/>
      <c r="E700" s="51"/>
      <c r="F700" s="51"/>
      <c r="G700" s="51"/>
      <c r="H700" s="51"/>
      <c r="I700" s="51"/>
      <c r="J700" s="51"/>
    </row>
    <row r="701">
      <c r="A701" s="51" t="str">
        <f>IFERROR(__xludf.DUMMYFUNCTION("""COMPUTED_VALUE"""),"Мишень ")</f>
        <v>Мишень </v>
      </c>
      <c r="B701" s="51" t="str">
        <f>IFERROR(__xludf.DUMMYFUNCTION("""COMPUTED_VALUE"""),"Лупка")</f>
        <v>Лупка</v>
      </c>
      <c r="C701" s="51"/>
      <c r="D701" s="51"/>
      <c r="E701" s="51"/>
      <c r="F701" s="51"/>
      <c r="G701" s="51"/>
      <c r="H701" s="51"/>
      <c r="I701" s="51"/>
      <c r="J701" s="51"/>
    </row>
    <row r="702">
      <c r="A702" s="51" t="str">
        <f>IFERROR(__xludf.DUMMYFUNCTION("""COMPUTED_VALUE"""),"Шаур")</f>
        <v>Шаур</v>
      </c>
      <c r="B702" s="51" t="str">
        <f>IFERROR(__xludf.DUMMYFUNCTION("""COMPUTED_VALUE"""),"Ма")</f>
        <v>Ма</v>
      </c>
      <c r="C702" s="51"/>
      <c r="D702" s="51"/>
      <c r="E702" s="51"/>
      <c r="F702" s="51"/>
      <c r="G702" s="51"/>
      <c r="H702" s="51"/>
      <c r="I702" s="51"/>
      <c r="J702" s="51"/>
    </row>
    <row r="703">
      <c r="A703" s="51" t="str">
        <f>IFERROR(__xludf.DUMMYFUNCTION("""COMPUTED_VALUE"""),"Андрей")</f>
        <v>Андрей</v>
      </c>
      <c r="B703" s="51" t="str">
        <f>IFERROR(__xludf.DUMMYFUNCTION("""COMPUTED_VALUE"""),"Болконский")</f>
        <v>Болконский</v>
      </c>
      <c r="C703" s="51"/>
      <c r="D703" s="51"/>
      <c r="E703" s="51"/>
      <c r="F703" s="51"/>
      <c r="G703" s="51"/>
      <c r="H703" s="51"/>
      <c r="I703" s="51"/>
      <c r="J703" s="51"/>
    </row>
    <row r="704">
      <c r="A704" s="51" t="str">
        <f>IFERROR(__xludf.DUMMYFUNCTION("""COMPUTED_VALUE"""),"вв")</f>
        <v>вв</v>
      </c>
      <c r="B704" s="51" t="str">
        <f>IFERROR(__xludf.DUMMYFUNCTION("""COMPUTED_VALUE"""),"Неглижезадов")</f>
        <v>Неглижезадов</v>
      </c>
      <c r="C704" s="51"/>
      <c r="D704" s="51"/>
      <c r="E704" s="51"/>
      <c r="F704" s="51"/>
      <c r="G704" s="51"/>
      <c r="H704" s="51"/>
      <c r="I704" s="51"/>
      <c r="J704" s="51"/>
    </row>
    <row r="705">
      <c r="A705" s="51" t="str">
        <f>IFERROR(__xludf.DUMMYFUNCTION("""COMPUTED_VALUE"""),"вв")</f>
        <v>вв</v>
      </c>
      <c r="B705" s="51" t="str">
        <f>IFERROR(__xludf.DUMMYFUNCTION("""COMPUTED_VALUE"""),"Библброкс")</f>
        <v>Библброкс</v>
      </c>
      <c r="C705" s="51"/>
      <c r="D705" s="51"/>
      <c r="E705" s="51"/>
      <c r="F705" s="51"/>
      <c r="G705" s="51"/>
      <c r="H705" s="51"/>
      <c r="I705" s="51"/>
      <c r="J705" s="51"/>
    </row>
    <row r="706">
      <c r="A706" s="51" t="str">
        <f>IFERROR(__xludf.DUMMYFUNCTION("""COMPUTED_VALUE"""),"Скарлет")</f>
        <v>Скарлет</v>
      </c>
      <c r="B706" s="51" t="str">
        <f>IFERROR(__xludf.DUMMYFUNCTION("""COMPUTED_VALUE"""),"О'Хара")</f>
        <v>О'Хара</v>
      </c>
      <c r="C706" s="51"/>
      <c r="D706" s="51"/>
      <c r="E706" s="51"/>
      <c r="F706" s="51"/>
      <c r="G706" s="51"/>
      <c r="H706" s="51"/>
      <c r="I706" s="51"/>
      <c r="J706" s="51"/>
    </row>
  </sheetData>
  <mergeCells count="1">
    <mergeCell ref="D3:F8"/>
  </mergeCells>
  <dataValidations>
    <dataValidation type="custom" allowBlank="1" showDropDown="1" sqref="A1:B2 A16:B17">
      <formula1>ISERROR(SEARCH(("Путин,Зеленский,лох,хуй"),(A1)))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4.88"/>
  </cols>
  <sheetData>
    <row r="1">
      <c r="A1" s="53" t="s">
        <v>2</v>
      </c>
      <c r="B1" s="53" t="s">
        <v>3</v>
      </c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>
      <c r="A2" s="53" t="s">
        <v>4</v>
      </c>
      <c r="B2" s="53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>
      <c r="A3" s="54" t="s">
        <v>7</v>
      </c>
      <c r="B3" s="53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>
      <c r="A4" s="53" t="s">
        <v>8</v>
      </c>
      <c r="B4" s="53" t="s">
        <v>9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>
      <c r="A5" s="53" t="s">
        <v>10</v>
      </c>
      <c r="B5" s="53" t="s">
        <v>11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>
      <c r="A6" s="53" t="s">
        <v>12</v>
      </c>
      <c r="B6" s="53" t="s">
        <v>13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>
      <c r="A7" s="53" t="s">
        <v>14</v>
      </c>
      <c r="B7" s="53" t="s">
        <v>15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>
      <c r="A8" s="53" t="s">
        <v>16</v>
      </c>
      <c r="B8" s="53" t="s">
        <v>17</v>
      </c>
      <c r="C8" s="54"/>
      <c r="D8" s="53" t="s">
        <v>180</v>
      </c>
      <c r="E8" s="53" t="s">
        <v>181</v>
      </c>
      <c r="F8" s="53" t="s">
        <v>182</v>
      </c>
      <c r="G8" s="53" t="s">
        <v>183</v>
      </c>
      <c r="H8" s="53" t="s">
        <v>184</v>
      </c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>
      <c r="A9" s="53" t="s">
        <v>18</v>
      </c>
      <c r="B9" s="53" t="s">
        <v>19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>
      <c r="A10" s="53" t="s">
        <v>21</v>
      </c>
      <c r="B10" s="53" t="s">
        <v>22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>
      <c r="A11" s="53" t="s">
        <v>23</v>
      </c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>
      <c r="A12" s="53" t="s">
        <v>24</v>
      </c>
      <c r="B12" s="53" t="s">
        <v>25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>
      <c r="A13" s="53" t="s">
        <v>26</v>
      </c>
      <c r="B13" s="53" t="s">
        <v>27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>
      <c r="A14" s="53" t="s">
        <v>28</v>
      </c>
      <c r="B14" s="53" t="s">
        <v>29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>
      <c r="A15" s="53" t="s">
        <v>30</v>
      </c>
      <c r="B15" s="53" t="s">
        <v>31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>
      <c r="A16" s="53" t="s">
        <v>32</v>
      </c>
      <c r="B16" s="53" t="s">
        <v>33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>
      <c r="A17" s="53" t="s">
        <v>34</v>
      </c>
      <c r="B17" s="55" t="s">
        <v>35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>
      <c r="A18" s="53" t="s">
        <v>36</v>
      </c>
      <c r="B18" s="53" t="s">
        <v>37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>
      <c r="A19" s="56" t="s">
        <v>185</v>
      </c>
      <c r="B19" s="56" t="s">
        <v>186</v>
      </c>
      <c r="C19" s="54"/>
      <c r="D19" s="53" t="s">
        <v>187</v>
      </c>
      <c r="E19" s="53" t="s">
        <v>181</v>
      </c>
      <c r="F19" s="53" t="s">
        <v>188</v>
      </c>
      <c r="G19" s="53" t="s">
        <v>184</v>
      </c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>
      <c r="A20" s="56" t="s">
        <v>126</v>
      </c>
      <c r="B20" s="56" t="s">
        <v>189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>
      <c r="A21" s="56" t="s">
        <v>190</v>
      </c>
      <c r="B21" s="56" t="s">
        <v>191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>
      <c r="A22" s="56" t="s">
        <v>192</v>
      </c>
      <c r="B22" s="56" t="s">
        <v>193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>
      <c r="A23" s="56" t="s">
        <v>194</v>
      </c>
      <c r="B23" s="56" t="s">
        <v>195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>
      <c r="A24" s="56" t="s">
        <v>196</v>
      </c>
      <c r="B24" s="56" t="s">
        <v>197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>
      <c r="A25" s="56" t="s">
        <v>198</v>
      </c>
      <c r="B25" s="56" t="s">
        <v>199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>
      <c r="A26" s="56" t="s">
        <v>200</v>
      </c>
      <c r="B26" s="56" t="s">
        <v>201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>
      <c r="A27" s="56" t="s">
        <v>202</v>
      </c>
      <c r="B27" s="56" t="s">
        <v>203</v>
      </c>
      <c r="C27" s="57" t="s">
        <v>204</v>
      </c>
      <c r="D27" s="53" t="s">
        <v>205</v>
      </c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>
      <c r="A28" s="56" t="s">
        <v>16</v>
      </c>
      <c r="B28" s="56" t="s">
        <v>17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>
      <c r="A29" s="56" t="s">
        <v>206</v>
      </c>
      <c r="B29" s="56" t="s">
        <v>206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>
      <c r="A30" s="56" t="s">
        <v>207</v>
      </c>
      <c r="B30" s="56" t="s">
        <v>208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>
      <c r="A31" s="56" t="s">
        <v>209</v>
      </c>
      <c r="B31" s="56" t="s">
        <v>210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>
      <c r="A32" s="56" t="s">
        <v>211</v>
      </c>
      <c r="B32" s="56" t="s">
        <v>212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>
      <c r="A33" s="56" t="s">
        <v>213</v>
      </c>
      <c r="B33" s="56" t="s">
        <v>214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>
      <c r="A34" s="56" t="s">
        <v>215</v>
      </c>
      <c r="B34" s="56" t="s">
        <v>216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>
      <c r="A35" s="56" t="s">
        <v>131</v>
      </c>
      <c r="B35" s="56" t="s">
        <v>132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>
      <c r="A36" s="56" t="s">
        <v>217</v>
      </c>
      <c r="B36" s="56" t="s">
        <v>218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>
      <c r="A37" s="56" t="s">
        <v>219</v>
      </c>
      <c r="B37" s="56" t="s">
        <v>220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>
      <c r="A38" s="53" t="s">
        <v>2</v>
      </c>
      <c r="B38" s="53" t="s">
        <v>3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>
      <c r="A39" s="53" t="s">
        <v>4</v>
      </c>
      <c r="B39" s="53" t="s">
        <v>5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>
      <c r="A40" s="54" t="s">
        <v>7</v>
      </c>
      <c r="B40" s="53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>
      <c r="A41" s="53" t="s">
        <v>8</v>
      </c>
      <c r="B41" s="53" t="s">
        <v>9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>
      <c r="A42" s="53" t="s">
        <v>10</v>
      </c>
      <c r="B42" s="53" t="s">
        <v>11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>
      <c r="A43" s="53" t="s">
        <v>12</v>
      </c>
      <c r="B43" s="53" t="s">
        <v>13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>
      <c r="A44" s="53" t="s">
        <v>14</v>
      </c>
      <c r="B44" s="53" t="s">
        <v>15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>
      <c r="A45" s="53" t="s">
        <v>16</v>
      </c>
      <c r="B45" s="53" t="s">
        <v>17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>
      <c r="A46" s="53" t="s">
        <v>18</v>
      </c>
      <c r="B46" s="53" t="s">
        <v>19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>
      <c r="A47" s="53" t="s">
        <v>21</v>
      </c>
      <c r="B47" s="53" t="s">
        <v>22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>
      <c r="A48" s="53" t="s">
        <v>23</v>
      </c>
      <c r="B48" s="53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>
      <c r="A49" s="53" t="s">
        <v>24</v>
      </c>
      <c r="B49" s="53" t="s">
        <v>25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>
      <c r="A50" s="53" t="s">
        <v>26</v>
      </c>
      <c r="B50" s="53" t="s">
        <v>27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>
      <c r="A51" s="53" t="s">
        <v>28</v>
      </c>
      <c r="B51" s="53" t="s">
        <v>29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>
      <c r="A52" s="53" t="s">
        <v>30</v>
      </c>
      <c r="B52" s="53" t="s">
        <v>31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>
      <c r="A53" s="53" t="s">
        <v>32</v>
      </c>
      <c r="B53" s="53" t="s">
        <v>33</v>
      </c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>
      <c r="A54" s="53" t="s">
        <v>34</v>
      </c>
      <c r="B54" s="55" t="s">
        <v>35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>
      <c r="A55" s="53" t="s">
        <v>36</v>
      </c>
      <c r="B55" s="53" t="s">
        <v>37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>
      <c r="A56" s="56" t="s">
        <v>185</v>
      </c>
      <c r="B56" s="56" t="s">
        <v>186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>
      <c r="A57" s="56" t="s">
        <v>126</v>
      </c>
      <c r="B57" s="56" t="s">
        <v>189</v>
      </c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>
      <c r="A58" s="56" t="s">
        <v>190</v>
      </c>
      <c r="B58" s="56" t="s">
        <v>191</v>
      </c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>
      <c r="A59" s="56" t="s">
        <v>192</v>
      </c>
      <c r="B59" s="56" t="s">
        <v>193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>
      <c r="A60" s="56" t="s">
        <v>194</v>
      </c>
      <c r="B60" s="56" t="s">
        <v>195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>
      <c r="A61" s="56" t="s">
        <v>196</v>
      </c>
      <c r="B61" s="56" t="s">
        <v>197</v>
      </c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>
      <c r="A62" s="56" t="s">
        <v>198</v>
      </c>
      <c r="B62" s="56" t="s">
        <v>199</v>
      </c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>
      <c r="A63" s="56" t="s">
        <v>200</v>
      </c>
      <c r="B63" s="56" t="s">
        <v>201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>
      <c r="A64" s="56" t="s">
        <v>202</v>
      </c>
      <c r="B64" s="56" t="s">
        <v>203</v>
      </c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>
      <c r="A65" s="56" t="s">
        <v>16</v>
      </c>
      <c r="B65" s="56" t="s">
        <v>17</v>
      </c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>
      <c r="A66" s="56" t="s">
        <v>206</v>
      </c>
      <c r="B66" s="56" t="s">
        <v>206</v>
      </c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>
      <c r="A67" s="56" t="s">
        <v>207</v>
      </c>
      <c r="B67" s="56" t="s">
        <v>208</v>
      </c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>
      <c r="A68" s="56" t="s">
        <v>209</v>
      </c>
      <c r="B68" s="56" t="s">
        <v>210</v>
      </c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>
      <c r="A69" s="56" t="s">
        <v>211</v>
      </c>
      <c r="B69" s="56" t="s">
        <v>212</v>
      </c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>
      <c r="A70" s="56" t="s">
        <v>213</v>
      </c>
      <c r="B70" s="56" t="s">
        <v>214</v>
      </c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>
      <c r="A71" s="56" t="s">
        <v>215</v>
      </c>
      <c r="B71" s="56" t="s">
        <v>216</v>
      </c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>
      <c r="A72" s="56" t="s">
        <v>131</v>
      </c>
      <c r="B72" s="56" t="s">
        <v>132</v>
      </c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>
      <c r="A73" s="56" t="s">
        <v>217</v>
      </c>
      <c r="B73" s="56" t="s">
        <v>218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>
      <c r="A74" s="56" t="s">
        <v>219</v>
      </c>
      <c r="B74" s="56" t="s">
        <v>220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>
      <c r="A75" s="56" t="s">
        <v>142</v>
      </c>
      <c r="B75" s="56" t="s">
        <v>221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>
      <c r="A76" s="56" t="s">
        <v>222</v>
      </c>
      <c r="B76" s="56" t="s">
        <v>223</v>
      </c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>
      <c r="A77" s="56" t="s">
        <v>224</v>
      </c>
      <c r="B77" s="56" t="s">
        <v>225</v>
      </c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>
      <c r="A78" s="56" t="s">
        <v>226</v>
      </c>
      <c r="B78" s="56" t="s">
        <v>227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>
      <c r="A79" s="56" t="s">
        <v>228</v>
      </c>
      <c r="B79" s="56" t="s">
        <v>229</v>
      </c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>
      <c r="A80" s="56" t="s">
        <v>230</v>
      </c>
      <c r="B80" s="56" t="s">
        <v>231</v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>
      <c r="A81" s="56" t="s">
        <v>232</v>
      </c>
      <c r="B81" s="56" t="s">
        <v>233</v>
      </c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>
      <c r="A82" s="56" t="s">
        <v>234</v>
      </c>
      <c r="B82" s="56" t="s">
        <v>235</v>
      </c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>
      <c r="A83" s="56" t="s">
        <v>236</v>
      </c>
      <c r="B83" s="56" t="s">
        <v>237</v>
      </c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>
      <c r="A84" s="56" t="s">
        <v>126</v>
      </c>
      <c r="B84" s="56" t="s">
        <v>101</v>
      </c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>
      <c r="A85" s="56" t="s">
        <v>238</v>
      </c>
      <c r="B85" s="56" t="s">
        <v>239</v>
      </c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>
      <c r="A86" s="56" t="s">
        <v>240</v>
      </c>
      <c r="B86" s="56" t="s">
        <v>241</v>
      </c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>
      <c r="A87" s="56" t="s">
        <v>242</v>
      </c>
      <c r="B87" s="56" t="s">
        <v>243</v>
      </c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>
      <c r="A88" s="56" t="s">
        <v>58</v>
      </c>
      <c r="B88" s="56" t="s">
        <v>59</v>
      </c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>
      <c r="A89" s="56" t="s">
        <v>244</v>
      </c>
      <c r="B89" s="56" t="s">
        <v>245</v>
      </c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>
      <c r="A90" s="56" t="s">
        <v>246</v>
      </c>
      <c r="B90" s="56" t="s">
        <v>247</v>
      </c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>
      <c r="A91" s="56" t="s">
        <v>248</v>
      </c>
      <c r="B91" s="56" t="s">
        <v>249</v>
      </c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>
      <c r="A92" s="56" t="s">
        <v>250</v>
      </c>
      <c r="B92" s="56" t="s">
        <v>251</v>
      </c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>
      <c r="A93" s="56" t="s">
        <v>100</v>
      </c>
      <c r="B93" s="56" t="s">
        <v>101</v>
      </c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>
      <c r="A94" s="56" t="s">
        <v>252</v>
      </c>
      <c r="B94" s="56" t="s">
        <v>253</v>
      </c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>
      <c r="A95" s="56" t="s">
        <v>254</v>
      </c>
      <c r="B95" s="56" t="s">
        <v>255</v>
      </c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>
      <c r="A96" s="56" t="s">
        <v>256</v>
      </c>
      <c r="B96" s="56" t="s">
        <v>257</v>
      </c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>
      <c r="A97" s="56" t="s">
        <v>142</v>
      </c>
      <c r="B97" s="56" t="s">
        <v>258</v>
      </c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>
      <c r="A98" s="56" t="s">
        <v>259</v>
      </c>
      <c r="B98" s="56" t="s">
        <v>260</v>
      </c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>
      <c r="A99" s="56" t="s">
        <v>261</v>
      </c>
      <c r="B99" s="56" t="s">
        <v>262</v>
      </c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>
      <c r="A100" s="56" t="s">
        <v>263</v>
      </c>
      <c r="B100" s="58" t="s">
        <v>91</v>
      </c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>
      <c r="A101" s="56" t="s">
        <v>207</v>
      </c>
      <c r="B101" s="56" t="s">
        <v>208</v>
      </c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>
      <c r="A102" s="56" t="s">
        <v>238</v>
      </c>
      <c r="B102" s="56" t="s">
        <v>264</v>
      </c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>
      <c r="A103" s="56" t="s">
        <v>142</v>
      </c>
      <c r="B103" s="56" t="s">
        <v>143</v>
      </c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>
      <c r="A104" s="56" t="s">
        <v>265</v>
      </c>
      <c r="B104" s="56" t="s">
        <v>266</v>
      </c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>
      <c r="A105" s="56" t="s">
        <v>261</v>
      </c>
      <c r="B105" s="56" t="s">
        <v>267</v>
      </c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>
      <c r="A106" s="56" t="s">
        <v>52</v>
      </c>
      <c r="B106" s="56" t="s">
        <v>53</v>
      </c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>
      <c r="A107" s="56" t="s">
        <v>268</v>
      </c>
      <c r="B107" s="56" t="s">
        <v>269</v>
      </c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>
      <c r="A108" s="56" t="s">
        <v>207</v>
      </c>
      <c r="B108" s="56" t="s">
        <v>208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>
      <c r="A109" s="56" t="s">
        <v>270</v>
      </c>
      <c r="B109" s="56" t="s">
        <v>271</v>
      </c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>
      <c r="A110" s="56" t="s">
        <v>263</v>
      </c>
      <c r="B110" s="56" t="s">
        <v>91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>
      <c r="A111" s="56" t="s">
        <v>272</v>
      </c>
      <c r="B111" s="56" t="s">
        <v>273</v>
      </c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>
      <c r="A112" s="56" t="s">
        <v>12</v>
      </c>
      <c r="B112" s="56" t="s">
        <v>274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>
      <c r="A113" s="56" t="s">
        <v>275</v>
      </c>
      <c r="B113" s="56" t="s">
        <v>276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>
      <c r="A114" s="56" t="s">
        <v>277</v>
      </c>
      <c r="B114" s="56" t="s">
        <v>278</v>
      </c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>
      <c r="A115" s="56" t="s">
        <v>131</v>
      </c>
      <c r="B115" s="56" t="s">
        <v>132</v>
      </c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>
      <c r="A116" s="56" t="s">
        <v>109</v>
      </c>
      <c r="B116" s="56" t="s">
        <v>108</v>
      </c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>
      <c r="A117" s="56" t="s">
        <v>207</v>
      </c>
      <c r="B117" s="56" t="s">
        <v>208</v>
      </c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>
      <c r="A118" s="56" t="s">
        <v>279</v>
      </c>
      <c r="B118" s="56" t="s">
        <v>280</v>
      </c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>
      <c r="A119" s="56" t="s">
        <v>281</v>
      </c>
      <c r="B119" s="56" t="s">
        <v>282</v>
      </c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>
      <c r="A120" s="56" t="s">
        <v>283</v>
      </c>
      <c r="B120" s="56" t="s">
        <v>284</v>
      </c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>
      <c r="A121" s="56" t="s">
        <v>285</v>
      </c>
      <c r="B121" s="56" t="s">
        <v>286</v>
      </c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>
      <c r="A122" s="56" t="s">
        <v>18</v>
      </c>
      <c r="B122" s="56" t="s">
        <v>19</v>
      </c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>
      <c r="A123" s="56" t="s">
        <v>287</v>
      </c>
      <c r="B123" s="56" t="s">
        <v>288</v>
      </c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>
      <c r="A124" s="56" t="s">
        <v>289</v>
      </c>
      <c r="B124" s="56" t="s">
        <v>290</v>
      </c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>
      <c r="A125" s="56" t="s">
        <v>291</v>
      </c>
      <c r="B125" s="56" t="s">
        <v>292</v>
      </c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>
      <c r="A126" s="56" t="s">
        <v>263</v>
      </c>
      <c r="B126" s="56" t="s">
        <v>91</v>
      </c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>
      <c r="A127" s="56" t="s">
        <v>244</v>
      </c>
      <c r="B127" s="56" t="s">
        <v>245</v>
      </c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>
      <c r="A128" s="56" t="s">
        <v>244</v>
      </c>
      <c r="B128" s="56" t="s">
        <v>293</v>
      </c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>
      <c r="A129" s="56" t="s">
        <v>294</v>
      </c>
      <c r="B129" s="56" t="s">
        <v>295</v>
      </c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>
      <c r="A130" s="56" t="s">
        <v>296</v>
      </c>
      <c r="B130" s="56" t="s">
        <v>297</v>
      </c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>
      <c r="A131" s="56" t="s">
        <v>226</v>
      </c>
      <c r="B131" s="56" t="s">
        <v>298</v>
      </c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>
      <c r="A132" s="56" t="s">
        <v>28</v>
      </c>
      <c r="B132" s="56" t="s">
        <v>299</v>
      </c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>
      <c r="A133" s="56" t="s">
        <v>300</v>
      </c>
      <c r="B133" s="56" t="s">
        <v>301</v>
      </c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>
      <c r="A134" s="56" t="s">
        <v>172</v>
      </c>
      <c r="B134" s="56" t="s">
        <v>173</v>
      </c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>
      <c r="A135" s="56" t="s">
        <v>100</v>
      </c>
      <c r="B135" s="56" t="s">
        <v>101</v>
      </c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>
      <c r="A136" s="56" t="s">
        <v>302</v>
      </c>
      <c r="B136" s="56" t="s">
        <v>303</v>
      </c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>
      <c r="A137" s="56" t="s">
        <v>21</v>
      </c>
      <c r="B137" s="56" t="s">
        <v>22</v>
      </c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>
      <c r="A138" s="56" t="s">
        <v>304</v>
      </c>
      <c r="B138" s="56" t="s">
        <v>278</v>
      </c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>
      <c r="A139" s="56" t="s">
        <v>305</v>
      </c>
      <c r="B139" s="56" t="s">
        <v>306</v>
      </c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>
      <c r="A140" s="58" t="s">
        <v>234</v>
      </c>
      <c r="B140" s="58" t="s">
        <v>307</v>
      </c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>
      <c r="A141" s="56" t="s">
        <v>308</v>
      </c>
      <c r="B141" s="56" t="s">
        <v>309</v>
      </c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>
      <c r="A142" s="56" t="s">
        <v>310</v>
      </c>
      <c r="B142" s="58" t="s">
        <v>311</v>
      </c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>
      <c r="A143" s="56" t="s">
        <v>172</v>
      </c>
      <c r="B143" s="56" t="s">
        <v>173</v>
      </c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>
      <c r="A144" s="56" t="s">
        <v>312</v>
      </c>
      <c r="B144" s="56" t="s">
        <v>313</v>
      </c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>
      <c r="A145" s="56" t="s">
        <v>30</v>
      </c>
      <c r="B145" s="56" t="s">
        <v>314</v>
      </c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>
      <c r="A146" s="56" t="s">
        <v>315</v>
      </c>
      <c r="B146" s="56" t="s">
        <v>316</v>
      </c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>
      <c r="A147" s="56" t="s">
        <v>317</v>
      </c>
      <c r="B147" s="56" t="s">
        <v>318</v>
      </c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>
      <c r="A148" s="56" t="s">
        <v>319</v>
      </c>
      <c r="B148" s="56" t="s">
        <v>320</v>
      </c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>
      <c r="A149" s="56" t="s">
        <v>321</v>
      </c>
      <c r="B149" s="56" t="s">
        <v>322</v>
      </c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>
      <c r="A150" s="56" t="s">
        <v>323</v>
      </c>
      <c r="B150" s="56" t="s">
        <v>324</v>
      </c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>
      <c r="A151" s="56" t="s">
        <v>325</v>
      </c>
      <c r="B151" s="56" t="s">
        <v>326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>
      <c r="A152" s="56" t="s">
        <v>327</v>
      </c>
      <c r="B152" s="56" t="s">
        <v>328</v>
      </c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>
      <c r="A153" s="56" t="s">
        <v>329</v>
      </c>
      <c r="B153" s="56" t="s">
        <v>330</v>
      </c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>
      <c r="A154" s="56" t="s">
        <v>331</v>
      </c>
      <c r="B154" s="56" t="s">
        <v>332</v>
      </c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>
      <c r="A155" s="59" t="s">
        <v>333</v>
      </c>
      <c r="B155" s="56" t="s">
        <v>153</v>
      </c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>
      <c r="A156" s="56" t="s">
        <v>334</v>
      </c>
      <c r="B156" s="56" t="s">
        <v>335</v>
      </c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>
      <c r="A157" s="56" t="s">
        <v>336</v>
      </c>
      <c r="B157" s="56" t="s">
        <v>337</v>
      </c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>
      <c r="A158" s="56" t="s">
        <v>338</v>
      </c>
      <c r="B158" s="56" t="s">
        <v>339</v>
      </c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>
      <c r="A159" s="56" t="s">
        <v>340</v>
      </c>
      <c r="B159" s="56" t="s">
        <v>341</v>
      </c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>
      <c r="A160" s="56" t="s">
        <v>342</v>
      </c>
      <c r="B160" s="56" t="s">
        <v>343</v>
      </c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>
      <c r="A161" s="56" t="s">
        <v>344</v>
      </c>
      <c r="B161" s="56" t="s">
        <v>345</v>
      </c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>
      <c r="A162" s="56" t="s">
        <v>346</v>
      </c>
      <c r="B162" s="60" t="s">
        <v>347</v>
      </c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>
      <c r="A163" s="56" t="s">
        <v>348</v>
      </c>
      <c r="B163" s="56" t="s">
        <v>349</v>
      </c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>
      <c r="A164" s="56" t="s">
        <v>100</v>
      </c>
      <c r="B164" s="56" t="s">
        <v>101</v>
      </c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>
      <c r="A165" s="56" t="s">
        <v>350</v>
      </c>
      <c r="B165" s="56" t="s">
        <v>351</v>
      </c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>
      <c r="A166" s="56" t="s">
        <v>335</v>
      </c>
      <c r="B166" s="56" t="s">
        <v>352</v>
      </c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>
      <c r="A167" s="56" t="s">
        <v>353</v>
      </c>
      <c r="B167" s="56" t="s">
        <v>354</v>
      </c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>
      <c r="A168" s="56" t="s">
        <v>355</v>
      </c>
      <c r="B168" s="56" t="s">
        <v>330</v>
      </c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>
      <c r="A169" s="56" t="s">
        <v>142</v>
      </c>
      <c r="B169" s="56" t="s">
        <v>356</v>
      </c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>
      <c r="A170" s="56" t="s">
        <v>52</v>
      </c>
      <c r="B170" s="56" t="s">
        <v>53</v>
      </c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>
      <c r="A171" s="56" t="s">
        <v>357</v>
      </c>
      <c r="B171" s="56" t="s">
        <v>358</v>
      </c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>
      <c r="A172" s="56" t="s">
        <v>340</v>
      </c>
      <c r="B172" s="56" t="s">
        <v>359</v>
      </c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>
      <c r="A173" s="56" t="s">
        <v>360</v>
      </c>
      <c r="B173" s="56" t="s">
        <v>361</v>
      </c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>
      <c r="A174" s="56" t="s">
        <v>362</v>
      </c>
      <c r="B174" s="56" t="s">
        <v>363</v>
      </c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>
      <c r="A175" s="56" t="s">
        <v>364</v>
      </c>
      <c r="B175" s="56" t="s">
        <v>365</v>
      </c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>
      <c r="A176" s="56" t="s">
        <v>170</v>
      </c>
      <c r="B176" s="56" t="s">
        <v>171</v>
      </c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>
      <c r="A177" s="56" t="s">
        <v>366</v>
      </c>
      <c r="B177" s="56" t="s">
        <v>367</v>
      </c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>
      <c r="A178" s="56" t="s">
        <v>368</v>
      </c>
      <c r="B178" s="56" t="s">
        <v>369</v>
      </c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>
      <c r="A179" s="56" t="s">
        <v>370</v>
      </c>
      <c r="B179" s="56" t="s">
        <v>371</v>
      </c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>
      <c r="A180" s="56" t="s">
        <v>340</v>
      </c>
      <c r="B180" s="56" t="s">
        <v>341</v>
      </c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>
      <c r="A181" s="56" t="s">
        <v>372</v>
      </c>
      <c r="B181" s="56" t="s">
        <v>373</v>
      </c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>
      <c r="A182" s="56" t="s">
        <v>374</v>
      </c>
      <c r="B182" s="56" t="s">
        <v>374</v>
      </c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>
      <c r="A183" s="56" t="s">
        <v>375</v>
      </c>
      <c r="B183" s="56" t="s">
        <v>376</v>
      </c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>
      <c r="A184" s="56" t="s">
        <v>14</v>
      </c>
      <c r="B184" s="56" t="s">
        <v>15</v>
      </c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>
      <c r="A185" s="56" t="s">
        <v>246</v>
      </c>
      <c r="B185" s="56" t="s">
        <v>247</v>
      </c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>
      <c r="A186" s="56" t="s">
        <v>377</v>
      </c>
      <c r="B186" s="56" t="s">
        <v>378</v>
      </c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>
      <c r="A187" s="56" t="s">
        <v>379</v>
      </c>
      <c r="B187" s="56" t="s">
        <v>380</v>
      </c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>
      <c r="A188" s="56" t="s">
        <v>381</v>
      </c>
      <c r="B188" s="56" t="s">
        <v>382</v>
      </c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>
      <c r="A189" s="56" t="s">
        <v>383</v>
      </c>
      <c r="B189" s="56" t="s">
        <v>384</v>
      </c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>
      <c r="A190" s="56" t="s">
        <v>385</v>
      </c>
      <c r="B190" s="56" t="s">
        <v>386</v>
      </c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>
      <c r="A191" s="53" t="s">
        <v>387</v>
      </c>
      <c r="B191" s="53" t="s">
        <v>388</v>
      </c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>
      <c r="A192" s="61" t="s">
        <v>207</v>
      </c>
      <c r="B192" s="61" t="s">
        <v>208</v>
      </c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>
      <c r="A193" s="61" t="s">
        <v>389</v>
      </c>
      <c r="B193" s="61" t="s">
        <v>390</v>
      </c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>
      <c r="A194" s="53" t="s">
        <v>391</v>
      </c>
      <c r="B194" s="61" t="s">
        <v>392</v>
      </c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>
      <c r="A195" s="61" t="s">
        <v>393</v>
      </c>
      <c r="B195" s="61" t="s">
        <v>394</v>
      </c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>
      <c r="A196" s="61" t="s">
        <v>395</v>
      </c>
      <c r="B196" s="61" t="s">
        <v>396</v>
      </c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>
      <c r="A197" s="61" t="s">
        <v>58</v>
      </c>
      <c r="B197" s="61" t="s">
        <v>397</v>
      </c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>
      <c r="A198" s="61" t="s">
        <v>62</v>
      </c>
      <c r="B198" s="61" t="s">
        <v>398</v>
      </c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>
      <c r="A199" s="61" t="s">
        <v>399</v>
      </c>
      <c r="B199" s="61" t="s">
        <v>400</v>
      </c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>
      <c r="A200" s="61" t="s">
        <v>401</v>
      </c>
      <c r="B200" s="61" t="s">
        <v>402</v>
      </c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>
      <c r="A201" s="61" t="s">
        <v>403</v>
      </c>
      <c r="B201" s="61" t="s">
        <v>404</v>
      </c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>
      <c r="A202" s="61" t="s">
        <v>405</v>
      </c>
      <c r="B202" s="61" t="s">
        <v>335</v>
      </c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>
      <c r="A203" s="61" t="s">
        <v>261</v>
      </c>
      <c r="B203" s="61" t="s">
        <v>267</v>
      </c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>
      <c r="A204" s="61" t="s">
        <v>406</v>
      </c>
      <c r="B204" s="61" t="s">
        <v>290</v>
      </c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>
      <c r="A205" s="61" t="s">
        <v>407</v>
      </c>
      <c r="B205" s="61" t="s">
        <v>408</v>
      </c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>
      <c r="A206" s="61" t="s">
        <v>409</v>
      </c>
      <c r="B206" s="61" t="s">
        <v>410</v>
      </c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>
      <c r="A207" s="61" t="s">
        <v>230</v>
      </c>
      <c r="B207" s="61" t="s">
        <v>231</v>
      </c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>
      <c r="A208" s="61" t="s">
        <v>261</v>
      </c>
      <c r="B208" s="61" t="s">
        <v>367</v>
      </c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>
      <c r="A209" s="61" t="s">
        <v>411</v>
      </c>
      <c r="B209" s="61" t="s">
        <v>412</v>
      </c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>
      <c r="A210" s="61" t="s">
        <v>413</v>
      </c>
      <c r="B210" s="61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>
      <c r="A211" s="61" t="s">
        <v>414</v>
      </c>
      <c r="B211" s="61" t="s">
        <v>415</v>
      </c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>
      <c r="A212" s="61" t="s">
        <v>416</v>
      </c>
      <c r="B212" s="61" t="s">
        <v>417</v>
      </c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>
      <c r="A213" s="61" t="s">
        <v>418</v>
      </c>
      <c r="B213" s="61" t="s">
        <v>419</v>
      </c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>
      <c r="A214" s="61" t="s">
        <v>88</v>
      </c>
      <c r="B214" s="61" t="s">
        <v>420</v>
      </c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>
      <c r="A215" s="62" t="s">
        <v>399</v>
      </c>
      <c r="B215" s="62" t="s">
        <v>421</v>
      </c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>
      <c r="A216" s="61" t="s">
        <v>422</v>
      </c>
      <c r="B216" s="61" t="s">
        <v>423</v>
      </c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>
      <c r="A217" s="61" t="s">
        <v>100</v>
      </c>
      <c r="B217" s="61" t="s">
        <v>101</v>
      </c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>
      <c r="A218" s="61" t="s">
        <v>424</v>
      </c>
      <c r="B218" s="61" t="s">
        <v>425</v>
      </c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>
      <c r="A219" s="61" t="s">
        <v>154</v>
      </c>
      <c r="B219" s="61" t="s">
        <v>426</v>
      </c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>
      <c r="A220" s="56" t="s">
        <v>207</v>
      </c>
      <c r="B220" s="56" t="s">
        <v>427</v>
      </c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>
      <c r="A221" s="61" t="s">
        <v>428</v>
      </c>
      <c r="B221" s="61" t="s">
        <v>429</v>
      </c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>
      <c r="A222" s="61" t="s">
        <v>430</v>
      </c>
      <c r="B222" s="61" t="s">
        <v>431</v>
      </c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>
      <c r="A223" s="61" t="s">
        <v>432</v>
      </c>
      <c r="B223" s="61" t="s">
        <v>433</v>
      </c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>
      <c r="A224" s="61" t="s">
        <v>261</v>
      </c>
      <c r="B224" s="63" t="s">
        <v>434</v>
      </c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>
      <c r="A225" s="61" t="s">
        <v>435</v>
      </c>
      <c r="B225" s="61" t="s">
        <v>436</v>
      </c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>
      <c r="A226" s="61" t="s">
        <v>437</v>
      </c>
      <c r="B226" s="61" t="s">
        <v>438</v>
      </c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>
      <c r="A227" s="59" t="s">
        <v>439</v>
      </c>
      <c r="B227" s="61" t="s">
        <v>440</v>
      </c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>
      <c r="A228" s="61" t="s">
        <v>441</v>
      </c>
      <c r="B228" s="61" t="s">
        <v>441</v>
      </c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>
      <c r="A229" s="61" t="s">
        <v>261</v>
      </c>
      <c r="B229" s="61" t="s">
        <v>442</v>
      </c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>
      <c r="A230" s="61" t="s">
        <v>58</v>
      </c>
      <c r="B230" s="61" t="s">
        <v>59</v>
      </c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>
      <c r="A231" s="61" t="s">
        <v>263</v>
      </c>
      <c r="B231" s="61" t="s">
        <v>91</v>
      </c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>
      <c r="A232" s="61" t="s">
        <v>443</v>
      </c>
      <c r="B232" s="61" t="s">
        <v>444</v>
      </c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>
      <c r="A233" s="61" t="s">
        <v>445</v>
      </c>
      <c r="B233" s="61" t="s">
        <v>446</v>
      </c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>
      <c r="A234" s="61" t="s">
        <v>170</v>
      </c>
      <c r="B234" s="61" t="s">
        <v>447</v>
      </c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>
      <c r="A235" s="61" t="s">
        <v>448</v>
      </c>
      <c r="B235" s="61" t="s">
        <v>449</v>
      </c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>
      <c r="A236" s="61" t="s">
        <v>450</v>
      </c>
      <c r="B236" s="61" t="s">
        <v>273</v>
      </c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>
      <c r="A237" s="61" t="s">
        <v>451</v>
      </c>
      <c r="B237" s="61" t="s">
        <v>452</v>
      </c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>
      <c r="A238" s="61" t="s">
        <v>453</v>
      </c>
      <c r="B238" s="61" t="s">
        <v>245</v>
      </c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>
      <c r="A239" s="61" t="s">
        <v>454</v>
      </c>
      <c r="B239" s="61" t="s">
        <v>455</v>
      </c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>
      <c r="A240" s="61" t="s">
        <v>456</v>
      </c>
      <c r="B240" s="61" t="s">
        <v>457</v>
      </c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>
      <c r="A241" s="61" t="s">
        <v>458</v>
      </c>
      <c r="B241" s="61" t="s">
        <v>459</v>
      </c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>
      <c r="A242" s="61" t="s">
        <v>460</v>
      </c>
      <c r="B242" s="61" t="s">
        <v>461</v>
      </c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>
      <c r="A243" s="61" t="s">
        <v>462</v>
      </c>
      <c r="B243" s="61" t="s">
        <v>463</v>
      </c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>
      <c r="A244" s="61" t="s">
        <v>464</v>
      </c>
      <c r="B244" s="61" t="s">
        <v>465</v>
      </c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>
      <c r="A245" s="61" t="s">
        <v>466</v>
      </c>
      <c r="B245" s="61" t="s">
        <v>467</v>
      </c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>
      <c r="A246" s="61" t="s">
        <v>58</v>
      </c>
      <c r="B246" s="61" t="s">
        <v>59</v>
      </c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>
      <c r="A247" s="61" t="s">
        <v>468</v>
      </c>
      <c r="B247" s="61" t="s">
        <v>249</v>
      </c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>
      <c r="A248" s="61" t="s">
        <v>469</v>
      </c>
      <c r="B248" s="61" t="s">
        <v>470</v>
      </c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>
      <c r="A249" s="61" t="s">
        <v>468</v>
      </c>
      <c r="B249" s="61" t="s">
        <v>249</v>
      </c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>
      <c r="A250" s="61" t="s">
        <v>471</v>
      </c>
      <c r="B250" s="61" t="s">
        <v>472</v>
      </c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>
      <c r="A251" s="61" t="s">
        <v>473</v>
      </c>
      <c r="B251" s="61" t="s">
        <v>474</v>
      </c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>
      <c r="A252" s="61" t="s">
        <v>88</v>
      </c>
      <c r="B252" s="61" t="s">
        <v>135</v>
      </c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>
      <c r="A253" s="64" t="s">
        <v>475</v>
      </c>
      <c r="B253" s="64" t="s">
        <v>476</v>
      </c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>
      <c r="A254" s="64" t="s">
        <v>477</v>
      </c>
      <c r="B254" s="64" t="s">
        <v>478</v>
      </c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>
      <c r="A255" s="64" t="s">
        <v>479</v>
      </c>
      <c r="B255" s="64" t="s">
        <v>480</v>
      </c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>
      <c r="A256" s="64" t="s">
        <v>226</v>
      </c>
      <c r="B256" s="64" t="s">
        <v>481</v>
      </c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>
      <c r="A257" s="64" t="s">
        <v>482</v>
      </c>
      <c r="B257" s="64" t="s">
        <v>483</v>
      </c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>
      <c r="A258" s="64" t="s">
        <v>482</v>
      </c>
      <c r="B258" s="64" t="s">
        <v>484</v>
      </c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>
      <c r="A259" s="49" t="s">
        <v>485</v>
      </c>
      <c r="B259" s="50" t="s">
        <v>486</v>
      </c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</sheetData>
  <dataValidations>
    <dataValidation type="custom" allowBlank="1" showDropDown="1" sqref="A1:B1 A15:B16 A38:B38 A52:B53">
      <formula1>ISERROR(SEARCH(("Путин,Зеленский,лох,хуй"),(A1)))</formula1>
    </dataValidation>
  </dataValidations>
  <drawing r:id="rId1"/>
</worksheet>
</file>